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86" windowWidth="14940" windowHeight="8640" tabRatio="646" activeTab="1"/>
  </bookViews>
  <sheets>
    <sheet name="KONTROLA VYROVNANOSTI" sheetId="1" r:id="rId1"/>
    <sheet name="Příjmy" sheetId="2" r:id="rId2"/>
    <sheet name="BV" sheetId="3" r:id="rId3"/>
    <sheet name="KV" sheetId="4" r:id="rId4"/>
    <sheet name="fin." sheetId="5" r:id="rId5"/>
    <sheet name="P04" sheetId="6" r:id="rId6"/>
    <sheet name="V04" sheetId="7" r:id="rId7"/>
    <sheet name="P§" sheetId="8" r:id="rId8"/>
    <sheet name="V§" sheetId="9" r:id="rId9"/>
    <sheet name="Ppol" sheetId="10" r:id="rId10"/>
    <sheet name="Vpol" sheetId="11" r:id="rId11"/>
    <sheet name="Fpol" sheetId="12" r:id="rId12"/>
    <sheet name="98až04RP" sheetId="13" r:id="rId13"/>
    <sheet name="98až04RV" sheetId="14" r:id="rId14"/>
    <sheet name="98až04PS" sheetId="15" r:id="rId15"/>
    <sheet name="98až04VS" sheetId="16" r:id="rId16"/>
    <sheet name="obsah" sheetId="17" r:id="rId17"/>
  </sheets>
  <definedNames>
    <definedName name="_xlnm.Print_Titles" localSheetId="14">'98až04PS'!$1:$4</definedName>
    <definedName name="_xlnm.Print_Titles" localSheetId="12">'98až04RP'!$1:$4</definedName>
    <definedName name="_xlnm.Print_Titles" localSheetId="13">'98až04RV'!$1:$4</definedName>
    <definedName name="_xlnm.Print_Titles" localSheetId="15">'98až04VS'!$1:$4</definedName>
    <definedName name="_xlnm.Print_Titles" localSheetId="2">'BV'!$1:$4</definedName>
    <definedName name="_xlnm.Print_Titles" localSheetId="3">'KV'!$1:$4</definedName>
    <definedName name="_xlnm.Print_Titles" localSheetId="7">'P§'!$1:$2</definedName>
    <definedName name="_xlnm.Print_Titles" localSheetId="1">'Příjmy'!$1:$4</definedName>
    <definedName name="_xlnm.Print_Titles" localSheetId="8">'V§'!$1:$2</definedName>
    <definedName name="_xlnm.Print_Titles" localSheetId="6">'V04'!$1:$3</definedName>
    <definedName name="_xlnm.Print_Titles" localSheetId="10">'Vpol'!$1:$3</definedName>
  </definedNames>
  <calcPr fullCalcOnLoad="1"/>
</workbook>
</file>

<file path=xl/sharedStrings.xml><?xml version="1.0" encoding="utf-8"?>
<sst xmlns="http://schemas.openxmlformats.org/spreadsheetml/2006/main" count="6914" uniqueCount="1694">
  <si>
    <t>Nákup materiálu jinde nezařazený - pro údržbu budov</t>
  </si>
  <si>
    <t>Nákup materiálu jinde nezařazený - tiskopisy, filmy</t>
  </si>
  <si>
    <t>Nákup materiálu jinde nezařazený - náhradní díly na auta</t>
  </si>
  <si>
    <t>Nákup materiálu jinde nezařazený - Copy centrum</t>
  </si>
  <si>
    <t>Nákup materiálu jinde nezařazený - referendum</t>
  </si>
  <si>
    <t>Nákup materiálu jinde nezařazený - pro občanské obřady</t>
  </si>
  <si>
    <t>Nákup materiálu jinde nezařazený - rezidentní karty</t>
  </si>
  <si>
    <t>Nákup materiálu jinde nezařazený - parkovací lístky</t>
  </si>
  <si>
    <t>Nákup materiálu jinde nezařazený - psí parky</t>
  </si>
  <si>
    <t xml:space="preserve">Nákup materiálu jinde nezařazený - na údržbu </t>
  </si>
  <si>
    <t>Nákup materiálu jinde nezařazený - publikace</t>
  </si>
  <si>
    <t>Nákup materiálu jinde nezařazený - propagace Budvar, KIN</t>
  </si>
  <si>
    <t>Služby telekomunikací a radiokomunikací - převaděč Kleť</t>
  </si>
  <si>
    <t>Služby peněžních ústavů - pojist.při pracovní cestě</t>
  </si>
  <si>
    <t>Služby zpracování dat - aktualizace antivirového programu</t>
  </si>
  <si>
    <t>Ostatní záležitosti v dopravě</t>
  </si>
  <si>
    <t>103</t>
  </si>
  <si>
    <t>121</t>
  </si>
  <si>
    <t>115,191</t>
  </si>
  <si>
    <t>102, 114</t>
  </si>
  <si>
    <t>Opravy a udržování - povodně - Pražská, Průběžná</t>
  </si>
  <si>
    <t>Neinv.dotace nefin.podnik.subjektům - pojízdná prodejna</t>
  </si>
  <si>
    <t>Neinv.dotace nefin.podnik.subjektům - fyzickým osobám</t>
  </si>
  <si>
    <t>Neinv.dotace nefin.podnik.subjektům - Discodrom</t>
  </si>
  <si>
    <t>Investiční půjčené prostředky obyvatelstvu - FRB</t>
  </si>
  <si>
    <t>Nákup DHM - výkup předmětů kulturní hodnoty</t>
  </si>
  <si>
    <t>Investiční transfery občanským sdružením - CZP</t>
  </si>
  <si>
    <t>Ostatní nákup DNM - regenerace panelových sídlišť</t>
  </si>
  <si>
    <t>Ostatní nákup DNM - RP historické jádro - čistopis</t>
  </si>
  <si>
    <t>Ostatní nákup DNM - UTP lokality pro bydlení</t>
  </si>
  <si>
    <t>Ostatní nákup DNM - UTP záchytná parkoviště</t>
  </si>
  <si>
    <t>Ostatní nákup DNM - UTP parkovací objekty</t>
  </si>
  <si>
    <t>Ostatní nákup DNM - návrh nových kulturních památek</t>
  </si>
  <si>
    <t>Ostatní nákup DNM - aktualizace programu regenerace</t>
  </si>
  <si>
    <t>Nákup NIM j.n. - US Č.Vrbné - Stará cesta</t>
  </si>
  <si>
    <t>Nákup NIM j.n. - regenerace panelového sídliště Máj</t>
  </si>
  <si>
    <t>Zajištění náhradních havarijních doplňkových zdrojů</t>
  </si>
  <si>
    <t>Protipovodňová opatření - rekalibrace povodňového modelu</t>
  </si>
  <si>
    <t>Rekonstrukce přívodních řadů - související výdaje</t>
  </si>
  <si>
    <t>Stavební úpravy ul. Kněžská, Jirsíkova a Dukelská</t>
  </si>
  <si>
    <t>Rekonstrukce parku Na sadech vč. PD</t>
  </si>
  <si>
    <t>Sluneční kolektory Hvízdal vč. PD</t>
  </si>
  <si>
    <t>Konzultační, poradenské a právní služby - koncepce kultury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</si>
  <si>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</si>
  <si>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</si>
  <si>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</si>
  <si>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</si>
  <si>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</si>
  <si>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</si>
  <si>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</si>
  <si>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</si>
  <si>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</si>
  <si>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</si>
  <si>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</si>
  <si>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</si>
  <si>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</si>
  <si>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</si>
  <si>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</si>
  <si>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Příspěvek při péči o osobu blízkou</t>
  </si>
  <si>
    <t>Příspěvek na zvláštní pomůcky</t>
  </si>
  <si>
    <t>Příspěvek na úpravu a prov.bezbar. bytu</t>
  </si>
  <si>
    <t xml:space="preserve">Dávky sociální péče pro staré občany </t>
  </si>
  <si>
    <t>Dávky sociální péče pro rodinu a  děti</t>
  </si>
  <si>
    <t>KV</t>
  </si>
  <si>
    <t>BP</t>
  </si>
  <si>
    <t>BV</t>
  </si>
  <si>
    <t>Ostatní neinvestiční dotace - akce pod záštitou primátora</t>
  </si>
  <si>
    <t>Odbor územního plánování a architektury</t>
  </si>
  <si>
    <t>Příspěvek na individuální dopravu</t>
  </si>
  <si>
    <t>Příspěvek při odchodu z ústavního zařízení</t>
  </si>
  <si>
    <t>Příspěvek na provoz motorového vozidla</t>
  </si>
  <si>
    <t>Odbor ochrany životního prostředí</t>
  </si>
  <si>
    <t>Finanční odbor</t>
  </si>
  <si>
    <t>Fond zaměstnanců města</t>
  </si>
  <si>
    <t>Veřejné služby</t>
  </si>
  <si>
    <t>Odbor památkové péče</t>
  </si>
  <si>
    <t>Správní poplatky - rybářské lístky</t>
  </si>
  <si>
    <t>Daň z příjmů právnických osob za obce</t>
  </si>
  <si>
    <t>Zrušené daně, jejich předmětem je příjem práv.osob</t>
  </si>
  <si>
    <t>Návrh RM na rok 2004</t>
  </si>
  <si>
    <t>tis. Kč</t>
  </si>
  <si>
    <t>102 - FO</t>
  </si>
  <si>
    <t>Příjmy z prodeje majetku</t>
  </si>
  <si>
    <t xml:space="preserve">Kapitálové příjmy </t>
  </si>
  <si>
    <t xml:space="preserve">Budovy, haly a stavby - stavební úpravy MIC </t>
  </si>
  <si>
    <t>Neinv.dotace obecně prospěšným organizacím - Světluška</t>
  </si>
  <si>
    <t>Nepeněžní plnění 1.JVS</t>
  </si>
  <si>
    <t>Rekonstrukce zimního stadionu</t>
  </si>
  <si>
    <t>Příjmy z pronájmu ost.nemovitostí - 1.JVS</t>
  </si>
  <si>
    <t>320-325</t>
  </si>
  <si>
    <t>131-182</t>
  </si>
  <si>
    <t>Vlastní příjmy celkem</t>
  </si>
  <si>
    <t>Neinv.přij.dotace ze SR (dot.vztah)</t>
  </si>
  <si>
    <t xml:space="preserve">Neinvestiční přijaté dotace </t>
  </si>
  <si>
    <t xml:space="preserve">Investiční dotace </t>
  </si>
  <si>
    <t>P Ř Í J M Y    C E L K E M</t>
  </si>
  <si>
    <t>F I N A N C O V Á N Í</t>
  </si>
  <si>
    <t>Uhraz.spl.dlouhodobých přij.půjčených prostředků</t>
  </si>
  <si>
    <t>Změna stavů účtů</t>
  </si>
  <si>
    <t>Ú H R N     Z D R O J Ů</t>
  </si>
  <si>
    <t>Skutečnost 2002</t>
  </si>
  <si>
    <t>Převody z vl.fondů HČ</t>
  </si>
  <si>
    <t xml:space="preserve">Aktivní krátkodobé operace řízení likvidity </t>
  </si>
  <si>
    <t>Odvody za odnětí půdy ze ZPF</t>
  </si>
  <si>
    <t>Poplatek za likvidaci kom.odpadu 2002</t>
  </si>
  <si>
    <t>Poplatek za lázeňský nebo rekreační pobyt</t>
  </si>
  <si>
    <t>Příjmy z úroků - správa portfolia</t>
  </si>
  <si>
    <t>Příjmy z podílů na zisku a dividend - portfolio</t>
  </si>
  <si>
    <t xml:space="preserve">FO  </t>
  </si>
  <si>
    <t>Příjmy z FV 2002</t>
  </si>
  <si>
    <t>Přijaté vratky transferů - FV 2002</t>
  </si>
  <si>
    <t>Splátky půjčených prostř.od obyvatelstva</t>
  </si>
  <si>
    <t>OÚPA</t>
  </si>
  <si>
    <t>Příjmy z prodeje krátkodobého a DDM</t>
  </si>
  <si>
    <t>KT</t>
  </si>
  <si>
    <t>OPP</t>
  </si>
  <si>
    <t>Ostatní neinvestiční přijaté dotace ze SR</t>
  </si>
  <si>
    <t>Neinvestiční převody z Národního fondu</t>
  </si>
  <si>
    <t>Neinvestiční přijaté dotace od krajů</t>
  </si>
  <si>
    <t>Investiční převody z Národního fondu</t>
  </si>
  <si>
    <t>OSZ</t>
  </si>
  <si>
    <t>Nákup materiálu jinde nezařazený - náboje</t>
  </si>
  <si>
    <t xml:space="preserve">Služby pošt </t>
  </si>
  <si>
    <t>Nákup ostatních služeb - činnost odborného lesního hospodáře</t>
  </si>
  <si>
    <t xml:space="preserve">Nákup ostatních služeb - Terminál </t>
  </si>
  <si>
    <t>Nákup ostatních služeb - Robinson</t>
  </si>
  <si>
    <t>Úroky vlastní - úvěr HVB Bank a.s.</t>
  </si>
  <si>
    <t>Konzultační, poradenské a právní služby - portfolio</t>
  </si>
  <si>
    <t>Výdaje na dopravní územní obslužnost</t>
  </si>
  <si>
    <t>Ostatní neinv.dot.nezisk.a pod.org. - JCCR</t>
  </si>
  <si>
    <t>Ostatní neinv.dot.nezisk.a pod.org. - SMOJK apod.</t>
  </si>
  <si>
    <t>Ostatní neinv.dot.nezisk.a pod.org. - SMK</t>
  </si>
  <si>
    <t>Ostatní neinv.dot.nezisk.a pod.org. - SHS ČMS</t>
  </si>
  <si>
    <t>Ostatní neinv.dot.nezisk.a pod.org. - SMO</t>
  </si>
  <si>
    <t>Ostatní neinv.dot.nezisk.a pod.org. - NSZM</t>
  </si>
  <si>
    <t>Ostatní neinv.dot.nezisk.a pod.org. - Silva Nortica</t>
  </si>
  <si>
    <t>Ostatní neinv.dot.nezisk.a pod.org. - povodňový fond</t>
  </si>
  <si>
    <t>Převody HČ pro bytové domy ve správě SD</t>
  </si>
  <si>
    <t>Ostatní neinvestiční transfery obyvatelstvu - povodňový fond</t>
  </si>
  <si>
    <t xml:space="preserve">Výdaje z FV 2002 </t>
  </si>
  <si>
    <t>Nespecifikované rezervy - úprava mezd</t>
  </si>
  <si>
    <t>Nespecifikované rezervy - FV 2002</t>
  </si>
  <si>
    <t xml:space="preserve">Ost.neinvest.výdaje jinde nezařazené </t>
  </si>
  <si>
    <t xml:space="preserve">Účelové neinv. transfery nepodnik.fyz.osobám  </t>
  </si>
  <si>
    <t>Ostatní platy - refundace ŠJ</t>
  </si>
  <si>
    <t>Nákup materiálu jinde nezařazený - Rubicon</t>
  </si>
  <si>
    <t>Nákup materiálu jinde nezařazený - AzD</t>
  </si>
  <si>
    <t xml:space="preserve">Dávky soc. péče pro sociálně vyloučené </t>
  </si>
  <si>
    <t>Nákup materiálu jinde nezařazený - tonery</t>
  </si>
  <si>
    <t>Nákup ostatních služeb - náhradní ubytování</t>
  </si>
  <si>
    <t>Náhrady platů - CVS</t>
  </si>
  <si>
    <t>Pohonné hmoty a maziva - referendum</t>
  </si>
  <si>
    <t>Služby pošt - referendum</t>
  </si>
  <si>
    <t>Nájemné - referendum</t>
  </si>
  <si>
    <t>Nákup ostatních služeb - referendum</t>
  </si>
  <si>
    <t>Pohoštění - stravné referendum</t>
  </si>
  <si>
    <t>Nákup materiálu jinde nezařazený - skleničky</t>
  </si>
  <si>
    <t>Nákup ostatních služeb - konzervace sochy</t>
  </si>
  <si>
    <t>Nákup ostatních služeb - zhotovení výst.panelů</t>
  </si>
  <si>
    <t>Nákup ostatních služeb - realitní kanceláře</t>
  </si>
  <si>
    <t>DHDM - lavičky, dětské prvky</t>
  </si>
  <si>
    <t>Nájemné - fotbalový stadion</t>
  </si>
  <si>
    <t>Nákup ostatních služeb - fotbalový stadion</t>
  </si>
  <si>
    <t>Nákup ostatních služeb - veř.zeleň - povodně</t>
  </si>
  <si>
    <t>Nákup ostatních služeb - povýs.údržba Sady</t>
  </si>
  <si>
    <t>Opravy a udržování - fotbalový stadion</t>
  </si>
  <si>
    <t>Opravy a udržování - cyklostezky</t>
  </si>
  <si>
    <t>Opravy a udržování - sklad CO</t>
  </si>
  <si>
    <t xml:space="preserve">121 celkem  </t>
  </si>
  <si>
    <t>Most - Kněžská ul.</t>
  </si>
  <si>
    <t>Opravy a udržování - hrací plocha</t>
  </si>
  <si>
    <t>Cestovné</t>
  </si>
  <si>
    <t xml:space="preserve">Dopravní prostředky </t>
  </si>
  <si>
    <t>Ost. nákup DNM - protipovodňový plán</t>
  </si>
  <si>
    <t>Ostatní nákup DNM - US U papíren</t>
  </si>
  <si>
    <t>Protipovodňová opatření - PD</t>
  </si>
  <si>
    <t>Zanádražní komunikace - PD</t>
  </si>
  <si>
    <t>ZTV Husova kolonie - PD</t>
  </si>
  <si>
    <t>Rekonstrukce přívodních řadů</t>
  </si>
  <si>
    <t>Ostatní neinvestiční výdaje jinde nezařazené - škody při výkonu myslivecké stráže</t>
  </si>
  <si>
    <t>Nákup ostatních služeb - obnova keřového patra</t>
  </si>
  <si>
    <t>Nákup ostatních služeb - poplatek za vodoměry</t>
  </si>
  <si>
    <t>Opravy a udržování - Zlatá stoka</t>
  </si>
  <si>
    <t>Nákup ostatních služeb - Radniční divadelní léto</t>
  </si>
  <si>
    <t>Umělý povrch hřišť- Rudolfovská, Plzeňská</t>
  </si>
  <si>
    <t>Ostatní nedaňové příjmy jinde nezařazené - od rodičů</t>
  </si>
  <si>
    <t>Opravy a udržování - protihlukové úpravy</t>
  </si>
  <si>
    <t>INFO</t>
  </si>
  <si>
    <t>Programové vybavení - matrika</t>
  </si>
  <si>
    <t>Trakční a trolejové vedení - strojní zařízení</t>
  </si>
  <si>
    <t>ZTV Husova kolonie - průmyslová zóna - PD</t>
  </si>
  <si>
    <t>Zajištění přívodu vody do nádrže Bagr</t>
  </si>
  <si>
    <t>Domov důchodců Máj - stroje a zařízení</t>
  </si>
  <si>
    <t>Domov důchodců Máj - související výdaje</t>
  </si>
  <si>
    <t>Ochranná hráz Trilčův Jez</t>
  </si>
  <si>
    <t>Rekonstrukce Lomského, Pohůrecká</t>
  </si>
  <si>
    <t>Opravy a udržování - Letní kino</t>
  </si>
  <si>
    <t>Příjmy z prodeje ostatního HDM</t>
  </si>
  <si>
    <t>upravený rozpočet 2003 k 31.10.2003</t>
  </si>
  <si>
    <t>Rekonstrukce Želivského, Puchmajerova</t>
  </si>
  <si>
    <t>Zachycení a odvedení vod z extravilánu</t>
  </si>
  <si>
    <t>Fotbalový stadion - PD</t>
  </si>
  <si>
    <t>Fotbalový stadion - související výdaje</t>
  </si>
  <si>
    <t>115 byt. Jednotek Máj - jih III.etapa</t>
  </si>
  <si>
    <t>ČOV - stavební část</t>
  </si>
  <si>
    <t>ČOV - strojní investice</t>
  </si>
  <si>
    <t>Výkupy staveb ZTV</t>
  </si>
  <si>
    <t xml:space="preserve">Výpočetní technika - bezpečnost </t>
  </si>
  <si>
    <t>Investiční dotace na nákup prostředků MHD</t>
  </si>
  <si>
    <t>Věž Železná panna</t>
  </si>
  <si>
    <t>Změna stavu krátkodobých prostř.na bk.účtech - ČSOB Asset Management</t>
  </si>
  <si>
    <t>Změna stavu krátkodobých prostř.na bk.účtech - povodňového fondu</t>
  </si>
  <si>
    <t>Změna stavu krátkodobých prostř.na bk.účtech - fondu pomoci</t>
  </si>
  <si>
    <t>Dlouhodobé přijaté půjčené prostředky - SFŽP</t>
  </si>
  <si>
    <t xml:space="preserve">      Rozpočet příjmů</t>
  </si>
  <si>
    <t>ŠJ U Tří lvů</t>
  </si>
  <si>
    <t>Správní odbor</t>
  </si>
  <si>
    <t xml:space="preserve"> </t>
  </si>
  <si>
    <t>Rozpočet kapitálových výdajů</t>
  </si>
  <si>
    <t>Akce/účel</t>
  </si>
  <si>
    <t>Položka</t>
  </si>
  <si>
    <t>Paragraf</t>
  </si>
  <si>
    <t>v tis. Kč</t>
  </si>
  <si>
    <t>100 celkem</t>
  </si>
  <si>
    <t>Rezervy kapitálových výdajů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</si>
  <si>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</si>
  <si>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</si>
  <si>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</si>
  <si>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</si>
  <si>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</si>
  <si>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</si>
  <si>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</si>
  <si>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</si>
  <si>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</si>
  <si>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Poplatky za uložení odpadů</t>
  </si>
  <si>
    <t>Poplatek z ubytovací kapacity</t>
  </si>
  <si>
    <t>Odvod výtěžku z provozování loterií</t>
  </si>
  <si>
    <t xml:space="preserve">Příjmy z prodeje krátkodobého a DDM </t>
  </si>
  <si>
    <t>Nákup materiálu - strava pro služební psy</t>
  </si>
  <si>
    <t>Nákup materiálu - kancelářský materiál</t>
  </si>
  <si>
    <t>Budovy, haly a stavby</t>
  </si>
  <si>
    <t>Pozemky - zanádražní komunikace</t>
  </si>
  <si>
    <t>Výkup DD Máj</t>
  </si>
  <si>
    <t>PD - rekultivace Švábův Hrádek</t>
  </si>
  <si>
    <t>PD - stabilní sběrný dvůr</t>
  </si>
  <si>
    <t>Výpočetní technika - Firewall a DMZ</t>
  </si>
  <si>
    <t>Stroje, přístroje a zařízení - šatny na veřejné bruslení</t>
  </si>
  <si>
    <t>Stroje, přístroje a zařízení - zařízení bufetů</t>
  </si>
  <si>
    <t xml:space="preserve">206 celkem </t>
  </si>
  <si>
    <t xml:space="preserve">ZŠ Nerudova </t>
  </si>
  <si>
    <t xml:space="preserve">ZŠ Dukelská </t>
  </si>
  <si>
    <t xml:space="preserve">MŠ Vrchlického </t>
  </si>
  <si>
    <t>Experiment, Lidická</t>
  </si>
  <si>
    <t>Experiment, Lidická - PD</t>
  </si>
  <si>
    <t>Zátkovo nábřeží 15</t>
  </si>
  <si>
    <t>Zátkovo nábřeží 15 - PD</t>
  </si>
  <si>
    <t>Kanovnická 2</t>
  </si>
  <si>
    <t>Kontejnéřiště Otavská 12</t>
  </si>
  <si>
    <t>Husova 6</t>
  </si>
  <si>
    <t>Uhrazené spl.přijatých půjček - MF ČR</t>
  </si>
  <si>
    <t>Uhrazené spl.přijatých půjček - SFŽP - Hvízdal</t>
  </si>
  <si>
    <t>Dlouhodobé přijaté půjčky - HVB - ZS</t>
  </si>
  <si>
    <t>Aktivní krátkodobé operace řízení likvidity - ČSOB A.M.</t>
  </si>
  <si>
    <t>Investiční dotace městu Rudolfov</t>
  </si>
  <si>
    <t xml:space="preserve">Ostatní nákup DNM - energetický generel </t>
  </si>
  <si>
    <t>Splátky půjčených prostř.od obyv. - FRB</t>
  </si>
  <si>
    <t>Splátky půjčených prostř.od obyv. - nevyplacené mzdy</t>
  </si>
  <si>
    <t>Platy zaměstnanců v pracovním poměru</t>
  </si>
  <si>
    <t>Nákup zboží - TIC</t>
  </si>
  <si>
    <t>Povinné pojistné na veřejné zdravotní pojištění</t>
  </si>
  <si>
    <t>Ostatní platy - refundace</t>
  </si>
  <si>
    <t xml:space="preserve">DHDM </t>
  </si>
  <si>
    <t>DHDM - vybavení</t>
  </si>
  <si>
    <t>DHDM - vybavení AzD</t>
  </si>
  <si>
    <t>DHDM - dovybavení centra pro ochranu zvířat</t>
  </si>
  <si>
    <t>DHDM - do 3 tis. Kč</t>
  </si>
  <si>
    <t>DHDM - nad 3 tis. Kč</t>
  </si>
  <si>
    <t xml:space="preserve">DHDM - vodoměry </t>
  </si>
  <si>
    <t>DHDM - výpočetní technika</t>
  </si>
  <si>
    <t>DHDM</t>
  </si>
  <si>
    <t>DHDM - spoluúčast na programu prevence</t>
  </si>
  <si>
    <t xml:space="preserve">DHDM  </t>
  </si>
  <si>
    <t>Studená voda</t>
  </si>
  <si>
    <t>Studená voda - AzD</t>
  </si>
  <si>
    <t>Teplo</t>
  </si>
  <si>
    <t>Teplá voda</t>
  </si>
  <si>
    <t>Nákup ostatních služeb - tisk tiskopisů</t>
  </si>
  <si>
    <t>Nákup ostatních služeb - označení služebních aut</t>
  </si>
  <si>
    <t>Nákup ostatních služeb - příspěvek na stravování</t>
  </si>
  <si>
    <t>Nákup ostatních služeb - odchyt psů</t>
  </si>
  <si>
    <t>Nákup ostatních služeb - ochrana a provoz rezervací</t>
  </si>
  <si>
    <t>Nákup ostatních služeb - údržba pam.stromů a VKP</t>
  </si>
  <si>
    <t>Nákup ostatních služeb - ÚSES</t>
  </si>
  <si>
    <t>Nákup ostatních služeb - vyhlaš.pam.stromů a VKP</t>
  </si>
  <si>
    <t>Nákup ostatních služeb - ekologická výchova</t>
  </si>
  <si>
    <t xml:space="preserve">Nákup ostatních služeb - čipování </t>
  </si>
  <si>
    <t xml:space="preserve">Nákup ostatních služeb </t>
  </si>
  <si>
    <t>Nákup ostatních služeb - tuzemské výstavy</t>
  </si>
  <si>
    <t>Nákup ostatních služeb - zahraniční výstavy</t>
  </si>
  <si>
    <t>Nákup ostatních služeb - inzerce a propagace</t>
  </si>
  <si>
    <t>Nákup ostatních služeb - statistika</t>
  </si>
  <si>
    <t>Nákup ostatních služeb - týden zahraniční kultury</t>
  </si>
  <si>
    <t>Nákup ostatních služeb - spolupráce s partnerskými městy</t>
  </si>
  <si>
    <t>Nákup ostatních služeb - ostatní zahr. spolupráce</t>
  </si>
  <si>
    <t>Nákup ostatních služeb - radniční bál</t>
  </si>
  <si>
    <t>Nákup ostatních služeb - Masopust</t>
  </si>
  <si>
    <t>Nákup ostatních služeb - Čarodějnice</t>
  </si>
  <si>
    <t>Nákup ostatních služeb - Koncerty na letní scéně</t>
  </si>
  <si>
    <t>Nákup ostatních služeb - Slavnosti města</t>
  </si>
  <si>
    <t>Nákup ostatních služeb - tradiční svátky</t>
  </si>
  <si>
    <t>Nákup ostatních služeb - významná výročí</t>
  </si>
  <si>
    <t>Nákup ostatních služeb - fotodokumentace</t>
  </si>
  <si>
    <t>Nákup ostatních služeb - Kulturní léto</t>
  </si>
  <si>
    <t>Nákup ostatních služeb - Příjemná setkání</t>
  </si>
  <si>
    <t>Nákup ostatních služeb - Dny slovenské kultury</t>
  </si>
  <si>
    <t>Nákup ostatních služeb - Překročme bariéry</t>
  </si>
  <si>
    <t>Nákup ostatních služeb - Budějovický trojboj</t>
  </si>
  <si>
    <t xml:space="preserve">Nákup ostatních služeb - Den plný her -  Den dětí </t>
  </si>
  <si>
    <t>Nákup ostatních služeb - Den seniorů</t>
  </si>
  <si>
    <t xml:space="preserve">Nákup ostatních služeb - tisk kult.propag.materiálu </t>
  </si>
  <si>
    <t>Nákup ostatních služeb - kronika města</t>
  </si>
  <si>
    <t>Nákup ostatních služeb - výstavy</t>
  </si>
  <si>
    <t>Nákup ostatních služeb - Vodní hry</t>
  </si>
  <si>
    <t>Nákup ostatních služeb</t>
  </si>
  <si>
    <t>Nákup ostatních služeb - Projekt Zdravé město</t>
  </si>
  <si>
    <t>Nákup ostatních služeb - plavání pro ZTP</t>
  </si>
  <si>
    <t>Nákup ostatních služeb - AzD</t>
  </si>
  <si>
    <t>Nákup ostatních služeb - lékařské prohlídky</t>
  </si>
  <si>
    <t>Nákup ostatních služeb - centrum pro ochranu zvířat</t>
  </si>
  <si>
    <t>Nákup ostatních služeb - dodavatelský úklid</t>
  </si>
  <si>
    <t>Nákup ostatních služeb - inzerce</t>
  </si>
  <si>
    <t>Nákup ostatních služeb - odvoz odpadu</t>
  </si>
  <si>
    <t>Rekonstrukce vytápěcího zařízení</t>
  </si>
  <si>
    <t>Nákup ostatních služeb - vazba tiskopisů</t>
  </si>
  <si>
    <t>Nákup ostatních služeb - servis kopírek</t>
  </si>
  <si>
    <t>Nákup ostatních služeb - tiskařské práce</t>
  </si>
  <si>
    <t>Nákup ostatních služeb - nákl.přeprava, stěhování</t>
  </si>
  <si>
    <t>Nákup ostatních služeb - honoráře</t>
  </si>
  <si>
    <t>Nákup ostatních služeb - tisk</t>
  </si>
  <si>
    <t>Nákup ostatních služeb - stav.histor.průzkum</t>
  </si>
  <si>
    <t>Nákup ostatních služeb - drobné dopravní studie</t>
  </si>
  <si>
    <t>Nákup ostatních služeb - sociologie, statistika</t>
  </si>
  <si>
    <t>Nákup ostatních služeb - kopírování, fotodokumentace</t>
  </si>
  <si>
    <t>Ostatní nákup DNM - navazující dokumentace</t>
  </si>
  <si>
    <t>Nákup ostatních služeb - kopírování dokumentace</t>
  </si>
  <si>
    <t>Nákup ostatních služeb - zveřejňování veřejných zakázek</t>
  </si>
  <si>
    <t>Nákup ostatních služeb - ruční úklid</t>
  </si>
  <si>
    <t>Nákup ostatních služeb - značení mostů</t>
  </si>
  <si>
    <t>Nákup ostatních služeb - čištění kanalizačních vpustí</t>
  </si>
  <si>
    <t>Nákup ostatních služeb - správa zařízení MŠ</t>
  </si>
  <si>
    <t>Nákup ostatních služeb - správa zařízení ZŠ</t>
  </si>
  <si>
    <t>Nákup ostatních služeb - správa zařízení ŠJ</t>
  </si>
  <si>
    <t xml:space="preserve">Nákup ostatních služeb - vyvážení odpad.košů </t>
  </si>
  <si>
    <t>Nákup ostatních služeb - separovaný sběr</t>
  </si>
  <si>
    <t>Nákup ostatních služeb - sběrné dvory mobilní</t>
  </si>
  <si>
    <t>Nákup ostatních služeb - likvidace a svoz komun.odpadu</t>
  </si>
  <si>
    <t>Nákup ostatních služeb - likvidace černých skládek</t>
  </si>
  <si>
    <t>Nákup ostatních služeb - zeleň Vltava</t>
  </si>
  <si>
    <t>Nákup ostatních služeb - zeleň Máj</t>
  </si>
  <si>
    <t>Nákup ostatních služeb - zeleň Šumava</t>
  </si>
  <si>
    <t>Nákup ostatních služeb - zeleň Pražské předměstí</t>
  </si>
  <si>
    <t>Nákup ostatních služeb - zeleň Pekárenská</t>
  </si>
  <si>
    <t>Nákup ostatních služeb - zeleň Rožnov</t>
  </si>
  <si>
    <t>Nákup ostatních služeb - zeleň Stromovka</t>
  </si>
  <si>
    <t>Nákup ostatních služeb - zeleň Suché Vrbné</t>
  </si>
  <si>
    <t>Nákup ostatních služeb - Centrální park</t>
  </si>
  <si>
    <t>Nákup ostatních služeb - zeleň kasárny Čt.Dvory</t>
  </si>
  <si>
    <t>Nákup ostatních služeb - úklid travnatých ploch</t>
  </si>
  <si>
    <t>Nákup ostatních služeb - výměna písku pískovišť</t>
  </si>
  <si>
    <t>Ostatní investiční přijaté dotace ze SR</t>
  </si>
  <si>
    <t>Služby telekomunikací a radiokomunikací - referendum</t>
  </si>
  <si>
    <t>DHDM - Jihočeské divadlo</t>
  </si>
  <si>
    <t>Opravy a udržování - Jihočeské divadlo</t>
  </si>
  <si>
    <t>Ostatní osobní výdaje - referendum</t>
  </si>
  <si>
    <t>Platy zaměstnanců v pracovním poměru - referendum</t>
  </si>
  <si>
    <t>Ostatní osobní výdaje - dohody referendum</t>
  </si>
  <si>
    <t>Obecní živnostenský úřad</t>
  </si>
  <si>
    <t>Phare</t>
  </si>
  <si>
    <t>Zálohované organizace</t>
  </si>
  <si>
    <t>Plavecký stadion - od 1.7.2003 Odbor sportovní zařízení</t>
  </si>
  <si>
    <t>Technické služby města - RO</t>
  </si>
  <si>
    <t>Veřejné služby - RO</t>
  </si>
  <si>
    <t xml:space="preserve">ZO </t>
  </si>
  <si>
    <t xml:space="preserve">Dlouhodobé přijaté půjčky </t>
  </si>
  <si>
    <t>Rozbor příjmů</t>
  </si>
  <si>
    <t xml:space="preserve">v UR je od roku 2001 zahrnuta státní dotace na provoz školských zařízení </t>
  </si>
  <si>
    <t xml:space="preserve">Odbor rozvoje a cestovního ruchu </t>
  </si>
  <si>
    <t xml:space="preserve">Kancelář tajemníka </t>
  </si>
  <si>
    <t xml:space="preserve">Odbor strategického plánu a ekonomického rozvoje </t>
  </si>
  <si>
    <t xml:space="preserve">Odbor územního plánování a architektury </t>
  </si>
  <si>
    <r>
      <t xml:space="preserve">MŠ - příspěvkové organizace </t>
    </r>
    <r>
      <rPr>
        <b/>
        <sz val="7.5"/>
        <rFont val="Arial CE"/>
        <family val="2"/>
      </rPr>
      <t>*</t>
    </r>
  </si>
  <si>
    <r>
      <t xml:space="preserve">ZŠ - příspěvkové organizace </t>
    </r>
    <r>
      <rPr>
        <b/>
        <sz val="7.5"/>
        <rFont val="Arial CE"/>
        <family val="2"/>
      </rPr>
      <t>*</t>
    </r>
  </si>
  <si>
    <r>
      <t xml:space="preserve">ŠJ - příspěvkové organizace </t>
    </r>
    <r>
      <rPr>
        <b/>
        <sz val="7.5"/>
        <rFont val="Arial CE"/>
        <family val="2"/>
      </rPr>
      <t>*</t>
    </r>
  </si>
  <si>
    <t>Ostatní investiční transfery veřejným rozpočtům územní úrovně</t>
  </si>
  <si>
    <t xml:space="preserve">      Rozbor výdajů</t>
  </si>
  <si>
    <t>F I N A N C O V Á N Í   C E L K E M</t>
  </si>
  <si>
    <t xml:space="preserve">Ostatní přijaté vratky transferů </t>
  </si>
  <si>
    <t>Příjmy z prodeje krátkodobého a drobného dlouhodobého majetku</t>
  </si>
  <si>
    <t>Příjmy z prodeje ostatního hmotného dlouhodobého majetku</t>
  </si>
  <si>
    <t>Ostatní úroky a ostatní finanční výdaje</t>
  </si>
  <si>
    <t xml:space="preserve">Ostatní neinvestiční transfery obyvatelstvu </t>
  </si>
  <si>
    <t>Ostatní záležitosti kultury, církví a sdělovacích prostředků</t>
  </si>
  <si>
    <t>Ostatní správa v ochraně životního prostředí</t>
  </si>
  <si>
    <t>Územní rozvoj</t>
  </si>
  <si>
    <t>122</t>
  </si>
  <si>
    <t>Ostatní záležitosti bezpečnosti, veřejného pořádku a požární ochrany</t>
  </si>
  <si>
    <t>Ochrana druhů a stanovišť</t>
  </si>
  <si>
    <t>Neinvestiční dotace</t>
  </si>
  <si>
    <t>Investiční dotace</t>
  </si>
  <si>
    <t xml:space="preserve"> UR2003/2002</t>
  </si>
  <si>
    <t>Návrh 2004/SR 2003</t>
  </si>
  <si>
    <t xml:space="preserve"> UR 2003/2002</t>
  </si>
  <si>
    <t>37.809</t>
  </si>
  <si>
    <t>očekávaná skutečnost = UR k 31.10.2003</t>
  </si>
  <si>
    <t>2004/2003</t>
  </si>
  <si>
    <t>Ostatní platy - refundace referendum</t>
  </si>
  <si>
    <t>Povinné pojistné na veřejné zdrav.pojištění - referendum</t>
  </si>
  <si>
    <t>Pohoštění - komunitní plán</t>
  </si>
  <si>
    <t>Pohoštění - dětské domovy</t>
  </si>
  <si>
    <t>Stroje, přístroje a zařízení - záznamové zařízení REDAT</t>
  </si>
  <si>
    <t>Nákup ostatních služeb - měření spadu</t>
  </si>
  <si>
    <t>Služby zpracování dat - projekt GIS</t>
  </si>
  <si>
    <t>Ostatní nákup DNM - ortofotomapa</t>
  </si>
  <si>
    <t>Nákup ostatních služeb - podpora SW</t>
  </si>
  <si>
    <t>Výpočetní technika - vč. upgrade HW</t>
  </si>
  <si>
    <t>Ostatní nákup DNM - Husova kolonie</t>
  </si>
  <si>
    <t>Nákup NIM j.n. - US U Vrbenského rybníka</t>
  </si>
  <si>
    <t>Knihy, učební pomůcky a tisk - protidrogová prevence</t>
  </si>
  <si>
    <t>Budovy, haly a stavby - rekonstrukce útulku pro psy</t>
  </si>
  <si>
    <t>Budovy, haly a stavby - chlazení serverů aktivních prvků</t>
  </si>
  <si>
    <t>schválený rozpočet 2003</t>
  </si>
  <si>
    <r>
      <t>rozdíl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(běžné příjmy - běžné výdaje)</t>
    </r>
  </si>
  <si>
    <r>
      <t>rozdíl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(kapitálové příjmy - kapitálové výdaje)</t>
    </r>
  </si>
  <si>
    <t>Poplatky za znečišťování ovzduší</t>
  </si>
  <si>
    <t>Správní poplatky - lovecké lístky</t>
  </si>
  <si>
    <t>Nákup ostatních služeb - l. etapa PK na místní úrovni</t>
  </si>
  <si>
    <t>Systém varování a vyrozumění obyvatelstva</t>
  </si>
  <si>
    <t>Stavební úpravy ul. Široká</t>
  </si>
  <si>
    <t>Stroje, přístroje a zařízení - JD</t>
  </si>
  <si>
    <t>Odbor sportovní zařízení</t>
  </si>
  <si>
    <t>Nákup ostatních služeb - kácení, prořez. a frézování</t>
  </si>
  <si>
    <t>Nákup ostatních služeb - nové výsadby</t>
  </si>
  <si>
    <t>Nákup ostatních služeb - terénní úpr. neudrž.pozemků</t>
  </si>
  <si>
    <t>Nákup ostatních služeb - chem.likvidace klíněnky</t>
  </si>
  <si>
    <t>Nákup ostatních služeb - deratizace</t>
  </si>
  <si>
    <t>Nákup ostatních služeb - fotopráce</t>
  </si>
  <si>
    <t>Nákup ostatních služeb - obstaravatelská odm. SD</t>
  </si>
  <si>
    <t>Nákup ostatních služeb - příprava pro investory</t>
  </si>
  <si>
    <t>Nákup ostatních služeb - propagační akce CR</t>
  </si>
  <si>
    <t>Nákup ostatních služeb - překlady a tlumočení</t>
  </si>
  <si>
    <t>Nákup ostatních služeb - lékařské vstupní prohlídky</t>
  </si>
  <si>
    <t>Nákup ostatních služeb - rekreace</t>
  </si>
  <si>
    <t xml:space="preserve">Nákup ostatních služeb - dětská rekreace </t>
  </si>
  <si>
    <t xml:space="preserve">Nákup ostatních služeb - kultura a sport </t>
  </si>
  <si>
    <t xml:space="preserve">Nákup ostatních služeb - příspěvek na stravování </t>
  </si>
  <si>
    <t>Ost.neinvest.výdaje jinde nezařazené - náj.M.Horákové 72-78</t>
  </si>
  <si>
    <t>Ostatní neinvest.dotace neziskovým a pod.org.</t>
  </si>
  <si>
    <t>Neinvestiční dotace vysokým školám</t>
  </si>
  <si>
    <t>Ostatní neinv.dot.nezisk.a pod.org. - Jč.zvonek</t>
  </si>
  <si>
    <t>Neinv.transfery obyvatelstvu nemající charakter daru - Cena města</t>
  </si>
  <si>
    <t>Úvěr SFŽP - trakční vedení</t>
  </si>
  <si>
    <t>Úroky vlastní - úvěr SFŽP - Pekárenská</t>
  </si>
  <si>
    <t>Úroky vlastní - úvěr SFŽP - kanalizace</t>
  </si>
  <si>
    <t xml:space="preserve">položka </t>
  </si>
  <si>
    <t>NÁZEV</t>
  </si>
  <si>
    <t>tis.Kč</t>
  </si>
  <si>
    <t>Rekonstrukce LP - I. etapa</t>
  </si>
  <si>
    <t>Stroje, přístroje a zařízení - chlazení ZS I.etapa</t>
  </si>
  <si>
    <t>upravený návrh rozpočtu 2004</t>
  </si>
  <si>
    <t>Daňové příjmy</t>
  </si>
  <si>
    <t>Příjmy z pronájmu ostatních nemovitostí a jejich částí</t>
  </si>
  <si>
    <t>Příjmy z podílů na zisku a dividend</t>
  </si>
  <si>
    <t>Přijaté nekapitálové příspěvky a náhrady</t>
  </si>
  <si>
    <t>Opravy a udržování - Lannova č. 63</t>
  </si>
  <si>
    <t>Splátky půjčených prostředků od obyvatelstva</t>
  </si>
  <si>
    <t>Nedaňové příjmy</t>
  </si>
  <si>
    <t>Příjmy z prodeje ostatních nemovitostí a jejich částí</t>
  </si>
  <si>
    <t>Neinvestiční přijaté dotace ze státního rozpočtu v rámci souhrnného dotačního vztahu</t>
  </si>
  <si>
    <t>Neinvestiční přijaté dotace od obcí</t>
  </si>
  <si>
    <t>Přijaté dotace</t>
  </si>
  <si>
    <t>Příjmy úhrnem</t>
  </si>
  <si>
    <t xml:space="preserve">Ostatní platy </t>
  </si>
  <si>
    <t>Náležitosti osob vykonávajících základní (náhradní) a další vojenskou službu nebo civilní službu</t>
  </si>
  <si>
    <t>Povinné pojistné na sociální zabezpečení a příspěvek na politiku zaměstnanosti</t>
  </si>
  <si>
    <t>Ostatní povinné pojistné hrazené zaměstnavatelem</t>
  </si>
  <si>
    <t>Drobný hmotný dlouhodobý majetek</t>
  </si>
  <si>
    <t>Nákup zboží</t>
  </si>
  <si>
    <t>Úroky vlastní</t>
  </si>
  <si>
    <t>Služby zpracování dat</t>
  </si>
  <si>
    <t>Cestovné (tuzemské i zahraniční)</t>
  </si>
  <si>
    <t>Ostatní nákupy jinde nezařazené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</si>
  <si>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</si>
  <si>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</si>
  <si>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</si>
  <si>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 xml:space="preserve">Ostatní neinvestiční dotace podnikatelským subjektům </t>
  </si>
  <si>
    <t>Rezervy kapitálových výdajů - rekonstrukce FS</t>
  </si>
  <si>
    <t>Neinvestiční dotace církvím a náboženským společnostem</t>
  </si>
  <si>
    <t xml:space="preserve">Ostatní neinvestiční dotace neziskovým a podobným organizacím 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</si>
  <si>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</si>
  <si>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</si>
  <si>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</si>
  <si>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</si>
  <si>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</si>
  <si>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Neinvestiční transfery obyvatelstvu</t>
  </si>
  <si>
    <t>Neinvestiční půjčené prostředky obyvatelstvu</t>
  </si>
  <si>
    <t xml:space="preserve">Neinvestiční půjčené prostředky </t>
  </si>
  <si>
    <t>Nespecifikované rezervy</t>
  </si>
  <si>
    <t>Ostatní neinvestiční výdaje jinde nezařazené</t>
  </si>
  <si>
    <t>Ostatní neinvestiční výdaje</t>
  </si>
  <si>
    <t>Běžné výdaje</t>
  </si>
  <si>
    <t xml:space="preserve">Ostatní nákup dlouhodobého nehmotného  majetku </t>
  </si>
  <si>
    <t>Stroje, přístroje a zařízení</t>
  </si>
  <si>
    <t>Dopravní prostředky</t>
  </si>
  <si>
    <t>Výpočetní technika</t>
  </si>
  <si>
    <t>Projektová dokumentace</t>
  </si>
  <si>
    <t>Výdaje související s investičními nákupy jinde nezařazené</t>
  </si>
  <si>
    <t>Investiční nákupy a související výdaje</t>
  </si>
  <si>
    <t>Investiční dotace nefinančním podnikatelským subjektům - právnickým osobám</t>
  </si>
  <si>
    <t>Investiční transfery</t>
  </si>
  <si>
    <t>Investiční půjčené prostředky obyvatelstvu</t>
  </si>
  <si>
    <t>Investiční půjčené prostředky</t>
  </si>
  <si>
    <t>Kapitálové výdaje</t>
  </si>
  <si>
    <t>*</t>
  </si>
  <si>
    <t>Dlouhodobé přijaté půjčené prostředky</t>
  </si>
  <si>
    <t>Uhrazené splátky dlouhodobých přijatých půjčených prostředků</t>
  </si>
  <si>
    <t>Povinné pojistné na soc.zab.a přísp.na zaměst. - referendum</t>
  </si>
  <si>
    <t xml:space="preserve">Nákup ostatních služeb - sběrné dvory </t>
  </si>
  <si>
    <t>Ostatní neinv.dot.nezisk.a pod.org. - vol.aktivity mládeže</t>
  </si>
  <si>
    <t>Neinvestiční dotace obcím</t>
  </si>
  <si>
    <t>Ostatní platy - refundace MŠ</t>
  </si>
  <si>
    <t>Ostatní platy - refundace ZŠ</t>
  </si>
  <si>
    <t>Ostatní poskytované zálohy a jistiny - karty CCS</t>
  </si>
  <si>
    <t>Ostatní neinvestiční transfery obyvatelstvu</t>
  </si>
  <si>
    <t>Ost.neinvestiční výdaje jinde nezařazené - půdní vestavby</t>
  </si>
  <si>
    <t xml:space="preserve">Ost.neinvestiční výdaje jinde nezařazené </t>
  </si>
  <si>
    <t>Ostatní nákupy jinde nezařazené - ošatné</t>
  </si>
  <si>
    <t>Ostatní nákup DNM - RP Pražské předměstí</t>
  </si>
  <si>
    <t>Ostatní nákup DNM - US Litvín.silnice</t>
  </si>
  <si>
    <t>Ostatní nákup DNM - ÚPnM - změny</t>
  </si>
  <si>
    <t>Ostatní nákup DNM - RP Plavská</t>
  </si>
  <si>
    <t>Ostatní nákup DNM - rozšíření DTMM</t>
  </si>
  <si>
    <t>Investiční dotace zřízeným PO</t>
  </si>
  <si>
    <t>Dlouhodobé přijaté půjčené prostředky - Českomor.zár.a rozv.banka</t>
  </si>
  <si>
    <t>Uhraz.spl.dlouhodobých přij.půjčených prostř. - ČMHB - 146 b.j.</t>
  </si>
  <si>
    <t>Uhraz.spl.dlouhodobých přij.půjčených prostř. - ČMHB - DM</t>
  </si>
  <si>
    <t>Uhraz.spl.dlouhodobých přij.půjčených prostř. - ČMHB - 54 b.j.</t>
  </si>
  <si>
    <t>Uhraz.spl.dlouhodobých přij.půjčených prostř. - náj. 46 b.j.</t>
  </si>
  <si>
    <t>Uhraz.spl.dlouhodobých přij.půjčených prostř. - náj. Fr.Ondříčka</t>
  </si>
  <si>
    <t>Uhraz.spl.dlouhodobých přij.půjčených prostř. - náj. Krajinská 26</t>
  </si>
  <si>
    <t xml:space="preserve">Uhraz.spl.dlouhodobých přij.půjčených prostř. - náj. Dubenská </t>
  </si>
  <si>
    <t>Uhraz.spl.dlouhodobých přij.půjčených prostř. - nevyplacené mzdy</t>
  </si>
  <si>
    <t>Ostatní nedaňové příjmy jinde nezařazené</t>
  </si>
  <si>
    <t>Odměny členů zastupitelstev obcí a krajů</t>
  </si>
  <si>
    <t>Ostatní povinné pojistné placené zaměstnavatelem</t>
  </si>
  <si>
    <t>Přijaté neinvestiční dary</t>
  </si>
  <si>
    <t>Domov důchodců Máj</t>
  </si>
  <si>
    <t>Nákup materiálu jinde nezařazený</t>
  </si>
  <si>
    <t>Ostatní poskytované zálohy a jistiny</t>
  </si>
  <si>
    <t>Náhrady za výkon civilní služby</t>
  </si>
  <si>
    <t>Upravený rozpočet 2003</t>
  </si>
  <si>
    <t>Návrh na rok 2004</t>
  </si>
  <si>
    <t>Schválený rozpočet 2003</t>
  </si>
  <si>
    <t>Rekonstrukce Pekárenská</t>
  </si>
  <si>
    <t>Nájemné - uložení trofejí</t>
  </si>
  <si>
    <t>Úhrady sankcí jiným rozpočtům</t>
  </si>
  <si>
    <t>Neinv.dotace obecně prospěšným organizacím</t>
  </si>
  <si>
    <t>Neinv. dotace církvím a náboženským společnostem</t>
  </si>
  <si>
    <t>Ostatní osobní výdaje - komunitní plán</t>
  </si>
  <si>
    <t>Nákup materiálu jinde nezařazený - komunitní plán</t>
  </si>
  <si>
    <t>Služby telekomunikací a radiokomunikací - komunitní plán</t>
  </si>
  <si>
    <t>Nákup ostatních služeb - komunitní plán</t>
  </si>
  <si>
    <t>Nákup ostatních služeb - sociální hospitalizace</t>
  </si>
  <si>
    <t>Opravy a udržování - ČOV a kanalizace</t>
  </si>
  <si>
    <t>Služby telekom.a radiokom. - datové propojení budov</t>
  </si>
  <si>
    <t>Budovy, haly a stavby - stavební úpravy Kněžská</t>
  </si>
  <si>
    <t>Stavební úpravy ul. Kněžskodvorská - chodník</t>
  </si>
  <si>
    <t>ČOV - související výdaje</t>
  </si>
  <si>
    <t>Stavební úpravy ul. K. Štěcha</t>
  </si>
  <si>
    <t>Stavební úpravy ul. K. Šafáře - kanalizace a vodovod</t>
  </si>
  <si>
    <t>Světelný ukazatel - SH</t>
  </si>
  <si>
    <t>Mobilní podlaha - ZS</t>
  </si>
  <si>
    <t>Schválený rozpočet 2002</t>
  </si>
  <si>
    <t>Drobné stavby</t>
  </si>
  <si>
    <t>Rekonstrukce kanalizací</t>
  </si>
  <si>
    <t>Rekonstrukce vodovodů</t>
  </si>
  <si>
    <t>112</t>
  </si>
  <si>
    <t>Domov důchodců Máj - sluneční kolektory</t>
  </si>
  <si>
    <t>112 celkem</t>
  </si>
  <si>
    <t>114</t>
  </si>
  <si>
    <t>6130</t>
  </si>
  <si>
    <t>3639</t>
  </si>
  <si>
    <t>Pozemky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</si>
  <si>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</si>
  <si>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</si>
  <si>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</si>
  <si>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</si>
  <si>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</si>
  <si>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</si>
  <si>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</si>
  <si>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</si>
  <si>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</si>
  <si>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</si>
  <si>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</si>
  <si>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</si>
  <si>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</si>
  <si>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</si>
  <si>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</si>
  <si>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</si>
  <si>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</si>
  <si>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</si>
  <si>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</si>
  <si>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</si>
  <si>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</si>
  <si>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</si>
  <si>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</si>
  <si>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</si>
  <si>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</si>
  <si>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</si>
  <si>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</si>
  <si>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Zrušené místní poplatky - z alkoholu</t>
  </si>
  <si>
    <t>Hlavní aplikační vrstva</t>
  </si>
  <si>
    <t>Převod části GOS na WEB platformu</t>
  </si>
  <si>
    <t>Nákup ostatních služeb - vodní hospodářství</t>
  </si>
  <si>
    <t>Nákup ostatních služeb - druhová ochrana</t>
  </si>
  <si>
    <t>Nákup ostatních služeb - dřeviny a krajina</t>
  </si>
  <si>
    <t>Nákup ostatních služeb - přech.chráněné plochy</t>
  </si>
  <si>
    <t>Ostatní neinv.dotace nezisk.org. - granty</t>
  </si>
  <si>
    <t>264 celkem</t>
  </si>
  <si>
    <t>273 celkem</t>
  </si>
  <si>
    <t>403 celkem</t>
  </si>
  <si>
    <t>410 celkem</t>
  </si>
  <si>
    <t>Orientační informační systém města</t>
  </si>
  <si>
    <t>271 celkem</t>
  </si>
  <si>
    <t>272 celkem</t>
  </si>
  <si>
    <t>230 celkem</t>
  </si>
  <si>
    <t>Konzultační, poradenské a právní služby - optimalizace</t>
  </si>
  <si>
    <t>Nákup ostatních služeb - ostraha Letního kina</t>
  </si>
  <si>
    <t>Nákup ostatních služeb - radniční zpravodaj</t>
  </si>
  <si>
    <t xml:space="preserve">Poplatek za likvidaci kom.odpadu </t>
  </si>
  <si>
    <t>Nákup materiálu jinde nezařazený - náhradní díly</t>
  </si>
  <si>
    <t>Úroky vlastní - úvěr ČMZRB</t>
  </si>
  <si>
    <t>Ostatní neinv.dot.nezisk.a pod.org. - ČČK, Svaz důchodců</t>
  </si>
  <si>
    <t xml:space="preserve">Příspěvek na výživu dítěte </t>
  </si>
  <si>
    <t>Opravy a udržování - topení a výměníky</t>
  </si>
  <si>
    <t>Ost.neinv.výdaje jinde nezařazené - jistina 146 b.j.</t>
  </si>
  <si>
    <t>Nákup ostatních služeb - geometrický plán</t>
  </si>
  <si>
    <t xml:space="preserve">Nákup ostatních služeb - pasportizace veřejné zeleně </t>
  </si>
  <si>
    <t xml:space="preserve">Studená voda </t>
  </si>
  <si>
    <t>Neinvest.půjčené prostředky obyvatelstvu - půjčky zaměstnancům</t>
  </si>
  <si>
    <t>Sokolský ostrov - komunikační propojení - PD</t>
  </si>
  <si>
    <t>Nákup ostatních služeb - Den památek a kult.dědictví</t>
  </si>
  <si>
    <t>Příjmy z podílů na zisku a dividend - Teplárna</t>
  </si>
  <si>
    <t xml:space="preserve">Ostatní nedaňové příjmy j.n. - známky na psy </t>
  </si>
  <si>
    <t>Příjmy z pronájmu ost.nemovitostí - NP</t>
  </si>
  <si>
    <t>Příjmy z pronájmu ost.nemovitostí - komunikace</t>
  </si>
  <si>
    <t>Příjmy z pronájmu ost.nemovitostí - rezervé</t>
  </si>
  <si>
    <t>Příjmy z pronájmu ost.nemovitostí - LRM</t>
  </si>
  <si>
    <t>Příjmy z pronájmu ost.nemovitostí - restaurace FS</t>
  </si>
  <si>
    <t>Příjmy z pronájmu ost.nemovitostí -  FS</t>
  </si>
  <si>
    <t>Příjmy z pronájmu ost.nemovitostí - PS</t>
  </si>
  <si>
    <t>Příjmy z pronájmu ost.nemovitostí - SH</t>
  </si>
  <si>
    <t>Příjmy z pronájmu ost.nemovitostí - ZS</t>
  </si>
  <si>
    <t>Přijaté nekapitálové přísp.a náhr. - zmírnění křivd</t>
  </si>
  <si>
    <t>Přijaté nekapitálové přísp.a náhr. - separace KO</t>
  </si>
  <si>
    <t>Přijaté nekapitálové přísp.a náhr. - Ledenice</t>
  </si>
  <si>
    <t>Ostatní nedaňové příjmy jinde nezařazené - reklama</t>
  </si>
  <si>
    <t>Ostatní nedaňové příjmy j.n. - zrušené poplatky</t>
  </si>
  <si>
    <t>Ostatní nedaňové příjmy j.n. - výtěžek sázkových her</t>
  </si>
  <si>
    <t>Přijaté nekapitálové příspěvky a náhrady - Budvar aréna</t>
  </si>
  <si>
    <t>Nákup ostatních služeb - veter.a rostlinolékařská péče</t>
  </si>
  <si>
    <t>Opravy a udržování - pomníků a pamětních desek</t>
  </si>
  <si>
    <t>Nákup ostatních služeb - vstupné a zájezdy důchodců</t>
  </si>
  <si>
    <t>Nákup ostatních služeb - propagační tiskoviny</t>
  </si>
  <si>
    <t>Nákup ostatních služeb - strategické investice</t>
  </si>
  <si>
    <t xml:space="preserve">Služby telekomunikací a radiokomunikací - poplatky TV+R </t>
  </si>
  <si>
    <t>Výpočetní technika - rozšíření diskové kapacity serverů</t>
  </si>
  <si>
    <t>Splátky půjčených prostř.od obyvatelstva - zaměstnanci</t>
  </si>
  <si>
    <t>Neinvestiční přijaté dotace ze státních fondů</t>
  </si>
  <si>
    <t>Neinvestiční  přijaté dotace od mezinárodních institucí</t>
  </si>
  <si>
    <t>Neinvestiční přijaté dotace ze státních finančních aktiv</t>
  </si>
  <si>
    <t>Investiční přijaté dotace od mezinárodních institucí</t>
  </si>
  <si>
    <t>Příjmy z poskytování služeb a výrobků - AzD</t>
  </si>
  <si>
    <t>Příjmy z poskytování služeb a výrobků - radniční bál</t>
  </si>
  <si>
    <t>Příjmy z poskytování služeb a výrobků - tiskárna</t>
  </si>
  <si>
    <t>Příjmy z poskytování služeb a výrobků - kopírování</t>
  </si>
  <si>
    <t>Příjmy z poskytování služeb a výrobků - PA</t>
  </si>
  <si>
    <t>Příjmy z poskytování služeb a výrobků - parkovací karty</t>
  </si>
  <si>
    <t>Příjmy z poskytování služeb a výrobků - plavecký bazén</t>
  </si>
  <si>
    <t>Příjmy z poskytování služeb a výrobků - LP</t>
  </si>
  <si>
    <t>Příjmy z poskytování služeb a výrobků - SH</t>
  </si>
  <si>
    <t>Příjmy z poskytování služeb a výrobků - ZS</t>
  </si>
  <si>
    <t>Příjmy z poskytování služeb a výrobků - kulturní akce ZS</t>
  </si>
  <si>
    <t>Příjmy z poskytování služeb a výrobků - Nová Pec</t>
  </si>
  <si>
    <t>Neinvestiční přijaté dotace ze SR v rámci dotačního vztahu</t>
  </si>
  <si>
    <t>Příjmy z pronájmu ost.nemovitostí a jejich částí</t>
  </si>
  <si>
    <t>Náležitosti osob vykon.zákl. (náhr.) nebo civilní službu</t>
  </si>
  <si>
    <t>Ostatní povinné pojistné hrazené zaměstnavatelem - referendum</t>
  </si>
  <si>
    <t>Ostatní povinné pojistné placené zaměstnavatelem - referendum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</si>
  <si>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</si>
  <si>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</si>
  <si>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</si>
  <si>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</si>
  <si>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</si>
  <si>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</si>
  <si>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</si>
  <si>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</si>
  <si>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</si>
  <si>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</si>
  <si>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</si>
  <si>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</si>
  <si>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</si>
  <si>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</si>
  <si>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</si>
  <si>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</si>
  <si>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Sondy a geologický průzkum</t>
  </si>
  <si>
    <t>Daně placené v souvislosti s investicí</t>
  </si>
  <si>
    <t>116 celkem</t>
  </si>
  <si>
    <t>101</t>
  </si>
  <si>
    <t>OŽP</t>
  </si>
  <si>
    <t>Rekonstrukce radnice</t>
  </si>
  <si>
    <t>Budovy, haly a stavby - přístřešky MHD</t>
  </si>
  <si>
    <t>Krajinská 35</t>
  </si>
  <si>
    <t xml:space="preserve">Ostatní nedaňové příjmy j.n. </t>
  </si>
  <si>
    <t>Splátky půjček od SR - povodňové dluhopisy</t>
  </si>
  <si>
    <t>Ostatní nedaňové příjmy j.n. - Zdravé město</t>
  </si>
  <si>
    <t>Příjmy z prodeje neinvestičního majetku</t>
  </si>
  <si>
    <t>Ostatní nedaňové příjmy j.n.</t>
  </si>
  <si>
    <t>Příjmy z prodeje majetkových podílů - snížení ZM</t>
  </si>
  <si>
    <t>Příjmy z prodeje ostatního HIM - os.automobil</t>
  </si>
  <si>
    <t>Neinvest.přijaté dotace od obcí - IDS</t>
  </si>
  <si>
    <t>Neinvest.přijaté dotace od obcí - povodně</t>
  </si>
  <si>
    <t>Převody z vlastních fondů hospodářské činnosti</t>
  </si>
  <si>
    <t>DHINM - pouzdra a další příslušenství</t>
  </si>
  <si>
    <t>DHINM - opasky</t>
  </si>
  <si>
    <t>DHINM - nábytek do šaten a kanceláří</t>
  </si>
  <si>
    <t>DHINM - ostatní</t>
  </si>
  <si>
    <t>Voda</t>
  </si>
  <si>
    <t>Neinvestiční transfery vysokým školám</t>
  </si>
  <si>
    <t xml:space="preserve">Nákup služeb j.n. </t>
  </si>
  <si>
    <t>Neinv.dot.nezisk.a pod.org.j.n. - Letiště Hosín</t>
  </si>
  <si>
    <t>Ostatní neinvestiční transfery obyvatelstvu j.n.</t>
  </si>
  <si>
    <t>Nákup služeb j.n. - výstavy</t>
  </si>
  <si>
    <t>Neinv.dot.nezisk.a pod.org.j.n.  - Chodurův festival</t>
  </si>
  <si>
    <t>Nákup služeb j.n. - česká muzika</t>
  </si>
  <si>
    <t>Neinv.dot.nezisk.a pod.org.j.n. - příměstské tábory</t>
  </si>
  <si>
    <t>Ostatní neinv.výdaje j.n. - přeplatky minulých let</t>
  </si>
  <si>
    <t>Opravy a udržování - povodně</t>
  </si>
  <si>
    <t>Konzultační, poradenské a právní služby - povodně</t>
  </si>
  <si>
    <t>Nákup služeb j.n. - povodně</t>
  </si>
  <si>
    <t>Ostatní osobní výdaje - Nevo dživipen</t>
  </si>
  <si>
    <t>DHINM - Nevo dživipen</t>
  </si>
  <si>
    <t>Nájemné - Nevo dživipen</t>
  </si>
  <si>
    <t>Nákup služeb j.n. - RUBICON</t>
  </si>
  <si>
    <t>Neinv.dot.nezisk.a pod.org.j.n. - městská Charita</t>
  </si>
  <si>
    <t>Neinv.dot.nezisk.a pod.org.j.n. - ČČK</t>
  </si>
  <si>
    <t>Neinv.dot.nezisk.a pod.org.j.n. -  STP</t>
  </si>
  <si>
    <t>4180</t>
  </si>
  <si>
    <t>Pohonné hmoty a maziva - povodně</t>
  </si>
  <si>
    <t>Nákup materiálu j.n. - na údržbu - informatika</t>
  </si>
  <si>
    <t>Služby zpracování dat - aktualizace právního SW</t>
  </si>
  <si>
    <t>Služby zpracování dat - připojení k síti Internet</t>
  </si>
  <si>
    <t>Nákup služeb j.n. - inzerce</t>
  </si>
  <si>
    <t>Nákup služeb j.n. - správa databází a SW</t>
  </si>
  <si>
    <t>Nájemné za nájem s právem koupě - informatika</t>
  </si>
  <si>
    <t>Volby do PS Parlamentu ČR</t>
  </si>
  <si>
    <t>Volby do místních zastupitelských sborů</t>
  </si>
  <si>
    <t>Nákup materiálu j.n. - povodně</t>
  </si>
  <si>
    <t>Služby telekomunikací a radiokomunikací - povodně</t>
  </si>
  <si>
    <t>Pohoštění - povodně</t>
  </si>
  <si>
    <t>Služby školení a vzdělávání - požární ochrana</t>
  </si>
  <si>
    <t>Nákup materiálu j.n. - skleničky</t>
  </si>
  <si>
    <t>Nákup materiálu j.n. - pro občanské obřady</t>
  </si>
  <si>
    <t>Nákup služeb j.n. - honoráře</t>
  </si>
  <si>
    <t>Nákup služeb j.n. - tisk</t>
  </si>
  <si>
    <t>Nákup služeb j.n. - kopírování, fotodokumentace</t>
  </si>
  <si>
    <t>Úhrada sankcí jiným rozpočtům</t>
  </si>
  <si>
    <t>Nákup služeb j.n. - prořezávka parku Na Sadech</t>
  </si>
  <si>
    <t>Nákup služeb j.n. - sběr a svoz odpadů - povodně</t>
  </si>
  <si>
    <t>Opravy a udržování - komunikací - povodně</t>
  </si>
  <si>
    <t>Opravy a udržování  - rybníků po povodních</t>
  </si>
  <si>
    <t>Úhrada sankcí jiným rozpočtům - výběrové řízení</t>
  </si>
  <si>
    <t>Ostatní neinvestiční výdaje j.n. - vratka státní dotace</t>
  </si>
  <si>
    <t>Nákup služeb j.n. - příprava pro investory</t>
  </si>
  <si>
    <t>Nákup služeb j.n. - registr prům.nemovitostí</t>
  </si>
  <si>
    <t>Nákup služeb j.n. - strategické investice</t>
  </si>
  <si>
    <t>Nákup služeb j.n. - podnikatelský inkubátor</t>
  </si>
  <si>
    <t>Nákup služeb j.n. - servis ASW sociál</t>
  </si>
  <si>
    <t>Nákup materiálu j.n. - publikace CR</t>
  </si>
  <si>
    <t>Nákup materiálu j.n. - publikace ČB</t>
  </si>
  <si>
    <t>Nákup materiálu j.n. - mapa města</t>
  </si>
  <si>
    <t>Nákup materiálu j.n. - publikace jižní Čechy</t>
  </si>
  <si>
    <t>Nákup materiálu j.n. - mapa jižní Čechy</t>
  </si>
  <si>
    <t>Nákup služeb j.n. - kalendář</t>
  </si>
  <si>
    <t>Nákup služeb j.n. - tuzemské výstavy</t>
  </si>
  <si>
    <t>Nákup služeb j.n. - zahraniční výstavy</t>
  </si>
  <si>
    <t>Nákup služeb j.n. - propagační akce CR</t>
  </si>
  <si>
    <t>Nákup služeb j.n. - MIC</t>
  </si>
  <si>
    <t>Ostatní neinvestiční výdaje j.n. - MIC</t>
  </si>
  <si>
    <t>Ostatní neinvestiční výdaje j.n. - depozita</t>
  </si>
  <si>
    <t>Nákup materiálu j.n. - nouzové osvětlení</t>
  </si>
  <si>
    <t>Voda - Malý jez</t>
  </si>
  <si>
    <t>Elektrická energie - Malý jez</t>
  </si>
  <si>
    <t>Služby telekomunikací a radiokomunikací - Malý jez</t>
  </si>
  <si>
    <t>Opravy a udržování - mantinelů</t>
  </si>
  <si>
    <t>Neinv.dot.nezisk.a pod.org.j.n.  - čl.přísp sdruž.ZS</t>
  </si>
  <si>
    <t>119,122</t>
  </si>
  <si>
    <t>115,112</t>
  </si>
  <si>
    <t>102,112, 115</t>
  </si>
  <si>
    <t>Úpravy drobných vodních toků</t>
  </si>
  <si>
    <t>105,PO</t>
  </si>
  <si>
    <t>Ostatní záležitosti předškolní výchovy a základního vzdělávání</t>
  </si>
  <si>
    <t>JD, MD</t>
  </si>
  <si>
    <t>Vydavatelská činnost</t>
  </si>
  <si>
    <t>119</t>
  </si>
  <si>
    <t>119,121</t>
  </si>
  <si>
    <t>102,191,112,115</t>
  </si>
  <si>
    <t>102,112</t>
  </si>
  <si>
    <t>111,112,116</t>
  </si>
  <si>
    <t>105,112,114,115,119,VS</t>
  </si>
  <si>
    <t>Sociální hospitalizace</t>
  </si>
  <si>
    <t>112,  Hvízdal, Staroměstská, Máj</t>
  </si>
  <si>
    <t>Ostatní sociální péče a pomoc rodině a manželství</t>
  </si>
  <si>
    <t>Ústavy péče o mládež</t>
  </si>
  <si>
    <t>Ochrana obyvatelstva</t>
  </si>
  <si>
    <t>Civilní připravenost a krizové stavy</t>
  </si>
  <si>
    <t>102,104,108,110,111,115,116,119,120,195</t>
  </si>
  <si>
    <t>102,112,114,115,119</t>
  </si>
  <si>
    <t>Převody vlastním fondům hospodářské činnosti</t>
  </si>
  <si>
    <t>ŠJ - příspěvkové organizace</t>
  </si>
  <si>
    <t>Náhrady platů zaměstnavatelům při nástupu občana k výkonu civilní služby</t>
  </si>
  <si>
    <t>Vratky transferů poskytnutých v minulých rozpočtových obdobích veřejným rozpočtům ústřední úrovně</t>
  </si>
  <si>
    <t>Nákup dlouhodobého hmotného majetku jinde nezařazený</t>
  </si>
  <si>
    <t>226</t>
  </si>
  <si>
    <t>226 celkem</t>
  </si>
  <si>
    <t>ZŠ Rudolfovská 23</t>
  </si>
  <si>
    <t>Opravy a udržování - Zátkovo nábřeží 15</t>
  </si>
  <si>
    <t>Stroje, přístroje a zařízení - frankovací stroj</t>
  </si>
  <si>
    <t>Nákup NIM j.n. - RP S.Vrbné - čistopis</t>
  </si>
  <si>
    <t>Nákup NIM j.n. - RP Plavská</t>
  </si>
  <si>
    <t>Nákup NIM j.n. - drobné ÚPP a ÚPD</t>
  </si>
  <si>
    <t>ZTV Máj 550 b.j.</t>
  </si>
  <si>
    <t>Rekonstrukce Nová ul.</t>
  </si>
  <si>
    <t>Zanádražní komunikace - studie</t>
  </si>
  <si>
    <t xml:space="preserve">Výdaje související - zanádražní komunikace </t>
  </si>
  <si>
    <t>DPS Staroměstská</t>
  </si>
  <si>
    <t>Úpravy Senovážného nám. - parkoviště</t>
  </si>
  <si>
    <t>ZTV Husova kolonie</t>
  </si>
  <si>
    <t xml:space="preserve">Lávka přes Vltavu na Sokolský ostrov </t>
  </si>
  <si>
    <t>Rekonstrukce Lesní ul.</t>
  </si>
  <si>
    <t>SSZ Barcala - Horákové</t>
  </si>
  <si>
    <t>Výstavba 100 b.j. Máj-jih V.etapa</t>
  </si>
  <si>
    <t>Rekonstrukce Panská</t>
  </si>
  <si>
    <t>Rekonstrukce Lipenská  (Skuherského-Pekárenská)</t>
  </si>
  <si>
    <t>Rekonstrukce Fr. Šrámka</t>
  </si>
  <si>
    <t>Rekonstrukce Lipenská  (Baarova-Skuherského)</t>
  </si>
  <si>
    <t>Záchytný protipovodňový kanál Pohůrka</t>
  </si>
  <si>
    <t>Odvodnění komunikací - Plavská</t>
  </si>
  <si>
    <t>Oddílná kanalizace - Nové Hodějovice, Ke Studánce</t>
  </si>
  <si>
    <t>Lávka - u Rabenštejnské věže</t>
  </si>
  <si>
    <t>Stavební a parkové úpravy Sokolský ostrov</t>
  </si>
  <si>
    <t>Cestovné - SH</t>
  </si>
  <si>
    <t>Opravy a udržování - hrací plocha - SH</t>
  </si>
  <si>
    <t>Nákup ostatních služeb - SH</t>
  </si>
  <si>
    <t>Služby školení a vzdělávání - SH</t>
  </si>
  <si>
    <t>Konzultační, poradenské a právní služby - SH</t>
  </si>
  <si>
    <t>Nájemné - SH</t>
  </si>
  <si>
    <t>Služby telekomunikací a radiokomunikací - SH</t>
  </si>
  <si>
    <t>Služby pošt - SH</t>
  </si>
  <si>
    <t>Pohonné hmoty a maziva - SH</t>
  </si>
  <si>
    <t>Elektrická energie - SH</t>
  </si>
  <si>
    <t>Teplo - SH</t>
  </si>
  <si>
    <t>Studená voda - SH</t>
  </si>
  <si>
    <t>Nákup materiálu jinde nezařazený - SH</t>
  </si>
  <si>
    <t>DHDM - SH</t>
  </si>
  <si>
    <t>Knihy, učební pomůcky a tisk - SH</t>
  </si>
  <si>
    <t>Prádlo, oděv a obuv - SH</t>
  </si>
  <si>
    <t>Ochranné pomůcky - SH</t>
  </si>
  <si>
    <t>Opravy a udržování - běžné - SH</t>
  </si>
  <si>
    <t>Ochranné pomůcky - ZS</t>
  </si>
  <si>
    <t>O d p o v ě d n é   m í s t o</t>
  </si>
  <si>
    <t xml:space="preserve"> Rozpočet výdajů</t>
  </si>
  <si>
    <t>Odbor územního plán.a architektury</t>
  </si>
  <si>
    <t>Odbory Magistrátu města</t>
  </si>
  <si>
    <t>201-212 a 230-235</t>
  </si>
  <si>
    <t>Mateřské školy</t>
  </si>
  <si>
    <t>213-228 a 236-237</t>
  </si>
  <si>
    <t>Základní školy</t>
  </si>
  <si>
    <t>229 a 238</t>
  </si>
  <si>
    <t>Školní jídelny</t>
  </si>
  <si>
    <t>PO - školství</t>
  </si>
  <si>
    <t>ÚSP Hvízdal</t>
  </si>
  <si>
    <t>CSS Staroměstská</t>
  </si>
  <si>
    <t>PO - sociální</t>
  </si>
  <si>
    <t>PO - kulturní</t>
  </si>
  <si>
    <t>PO - ostatní</t>
  </si>
  <si>
    <t>Dopravní podnik města a.s.</t>
  </si>
  <si>
    <t>Podnikatelské subjekty</t>
  </si>
  <si>
    <t>Běžné výdaje celkem</t>
  </si>
  <si>
    <t>MŠ - příspěvkové organizace</t>
  </si>
  <si>
    <t>ZŠ - příspěvkové organizace</t>
  </si>
  <si>
    <t>Příspěvkové organizace</t>
  </si>
  <si>
    <t>Správa domů s.r.o.</t>
  </si>
  <si>
    <t>Kapitálové výdaje celkem</t>
  </si>
  <si>
    <t>V Ý D A J E    C E L K E M</t>
  </si>
  <si>
    <t>ÚSP Máj - DD ČB</t>
  </si>
  <si>
    <t>Správa domů, s. r. o.</t>
  </si>
  <si>
    <t>Nebytové hospodářství</t>
  </si>
  <si>
    <t>Investiční dotace zřízeným příspěvkovým a podobným organizacím</t>
  </si>
  <si>
    <t>Výdaje na platy, ostatní platby za provedenou práci a pojistné</t>
  </si>
  <si>
    <t>Požární ochrana - dobrovolná část</t>
  </si>
  <si>
    <t xml:space="preserve">Požární ochrana </t>
  </si>
  <si>
    <t>z toho: půjčky FRB</t>
  </si>
  <si>
    <t>21.075,2</t>
  </si>
  <si>
    <t>55.200</t>
  </si>
  <si>
    <t>40.142</t>
  </si>
  <si>
    <t>16.924,8</t>
  </si>
  <si>
    <t>Odbor strat.plánu a ek.rozvoje</t>
  </si>
  <si>
    <t xml:space="preserve">MŠ - příspěvkové organizace </t>
  </si>
  <si>
    <t xml:space="preserve">ŠJ - příspěvkové organizace </t>
  </si>
  <si>
    <t>Celkem kapitálové výdaje</t>
  </si>
  <si>
    <t>V Ý D A J E   Ú H R N</t>
  </si>
  <si>
    <t>Investiční přijaté dotace ze státních fondů</t>
  </si>
  <si>
    <t xml:space="preserve">Změna stavu krátkodobých prostředků na bankovních účtech </t>
  </si>
  <si>
    <t>102, 195</t>
  </si>
  <si>
    <t xml:space="preserve">Technické služby města </t>
  </si>
  <si>
    <t>Technické služby města</t>
  </si>
  <si>
    <t>Stavebnictví</t>
  </si>
  <si>
    <t>Průmyslová a ostatní odvětví hospodářství</t>
  </si>
  <si>
    <t xml:space="preserve"> 104</t>
  </si>
  <si>
    <t>100,194</t>
  </si>
  <si>
    <t>Investiční transfery občanským sdružením</t>
  </si>
  <si>
    <t>Dávky a odškodnění válečným veteránům a perzekvovaným osobám</t>
  </si>
  <si>
    <t>Ostatní investiční přijaté dotace ze státního rozpočtu</t>
  </si>
  <si>
    <t>112, 115</t>
  </si>
  <si>
    <t>110</t>
  </si>
  <si>
    <t>Prevence před drogami, alkoholem, nikotinem a jinými návykovými látkami</t>
  </si>
  <si>
    <t>Zdravotnictví</t>
  </si>
  <si>
    <t>53.600</t>
  </si>
  <si>
    <t>Odbor rozvoje a CR</t>
  </si>
  <si>
    <t>Obsah souhrnné části:</t>
  </si>
  <si>
    <t>Obsah tabulkové části:</t>
  </si>
  <si>
    <t>Výdaje dle položek</t>
  </si>
  <si>
    <t xml:space="preserve">                 P Ř Í J M Y</t>
  </si>
  <si>
    <t>název položky</t>
  </si>
  <si>
    <t>1111-1511</t>
  </si>
  <si>
    <t>Neinvestiční přijaté dotace z všeobecné pokladní správy státního rozpočtu</t>
  </si>
  <si>
    <t>Ostatní neinvestiční přijaté dotace ze státního rozpočtu</t>
  </si>
  <si>
    <t>P Ř Í J M Y   C E L K E M</t>
  </si>
  <si>
    <t xml:space="preserve">                   V Ý D A J E</t>
  </si>
  <si>
    <t>položka, podseskup.</t>
  </si>
  <si>
    <t>Neinvestiční dotace obecné prospěšným organizacím</t>
  </si>
  <si>
    <t xml:space="preserve">      Rozbor příjmů</t>
  </si>
  <si>
    <t>Živnostenský úřad</t>
  </si>
  <si>
    <t xml:space="preserve">131-182 </t>
  </si>
  <si>
    <t>ZO MŠ,ZŠ,ŠJ</t>
  </si>
  <si>
    <t>301-315</t>
  </si>
  <si>
    <t>321-325</t>
  </si>
  <si>
    <t>Vývoj rozpočtu příjmů</t>
  </si>
  <si>
    <t>Vývoj rozpočtu výdajů</t>
  </si>
  <si>
    <t>Vývoj  příjmů</t>
  </si>
  <si>
    <t>Převody z ostatních vlastních fondů</t>
  </si>
  <si>
    <t>Převody SP na Prevenci kriminality</t>
  </si>
  <si>
    <t>Návrh rozpočtu</t>
  </si>
  <si>
    <t>2003/2002</t>
  </si>
  <si>
    <t xml:space="preserve"> UR2002/2001</t>
  </si>
  <si>
    <t>Převody z ostatních vlast.fondů</t>
  </si>
  <si>
    <t>Převody SP na Program prevence kriminality</t>
  </si>
  <si>
    <t xml:space="preserve"> UR 2002/2001</t>
  </si>
  <si>
    <t>Uhrazené splátky dlouhodobých přijatých půjček</t>
  </si>
  <si>
    <t>Změna stavu krátkodobých prostředků na bankovních účtech</t>
  </si>
  <si>
    <t>§,     podsk.,  skupina</t>
  </si>
  <si>
    <t>DRUH PŘÍJMU</t>
  </si>
  <si>
    <t>ODPOVĚDNÉ MÍSTO</t>
  </si>
  <si>
    <t>PŘÍJMY</t>
  </si>
  <si>
    <t>Podíl na celkových příjmech</t>
  </si>
  <si>
    <t>%</t>
  </si>
  <si>
    <t>daňové</t>
  </si>
  <si>
    <t>dotace</t>
  </si>
  <si>
    <t>102,105</t>
  </si>
  <si>
    <t>Silnice</t>
  </si>
  <si>
    <t>nedaňové</t>
  </si>
  <si>
    <t>Doprava</t>
  </si>
  <si>
    <t>Předškolní zařízení</t>
  </si>
  <si>
    <t>Školní stravování při předškolním a základním vzdělávání</t>
  </si>
  <si>
    <t>Vzdělávání</t>
  </si>
  <si>
    <t>Kultura, církve a sdělovací prostředky</t>
  </si>
  <si>
    <t>Tělovýchova a zájmová činnost</t>
  </si>
  <si>
    <t>Pohřebnictví</t>
  </si>
  <si>
    <t>Investiční úroky</t>
  </si>
  <si>
    <t>Rekultivace půdy v důsledku těžební a důlní činnosti, po skládkách odpadů apod.</t>
  </si>
  <si>
    <t>Veřejné osvětlení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</si>
  <si>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</si>
  <si>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</si>
  <si>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</si>
  <si>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</si>
  <si>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</si>
  <si>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Ostatní záležitosti těžebního průmyslu a energetiky</t>
  </si>
  <si>
    <t>Dávky sociální péče pro sociálně vyloučené</t>
  </si>
  <si>
    <t>Příspěvek na úpravu a provoz bezbariérového bytu</t>
  </si>
  <si>
    <t>Státní moc, státní správa, územní samospráva a politické strany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</si>
  <si>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</si>
  <si>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</si>
  <si>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</si>
  <si>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</si>
  <si>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</si>
  <si>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</si>
  <si>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</si>
  <si>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</si>
  <si>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</si>
  <si>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</si>
  <si>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</si>
  <si>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</si>
  <si>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</si>
  <si>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Zemědělství a lesní hospodářství</t>
  </si>
  <si>
    <t>Provoz veřejné silniční dopravy</t>
  </si>
  <si>
    <t>Pitná voda</t>
  </si>
  <si>
    <t xml:space="preserve">      Rozbor běžných výdajů</t>
  </si>
  <si>
    <t>SR</t>
  </si>
  <si>
    <t>UR</t>
  </si>
  <si>
    <t xml:space="preserve"> UR/SR</t>
  </si>
  <si>
    <t xml:space="preserve"> UR 1999/1998</t>
  </si>
  <si>
    <t xml:space="preserve"> UR 2000/1999</t>
  </si>
  <si>
    <t xml:space="preserve"> UR2001/2000</t>
  </si>
  <si>
    <t>návrh rozpočtu</t>
  </si>
  <si>
    <t>Finanční odbor *</t>
  </si>
  <si>
    <t>PHARE</t>
  </si>
  <si>
    <t>131 - 182</t>
  </si>
  <si>
    <t>ZO MŠ, ZŠ, ŠJ</t>
  </si>
  <si>
    <t>201-238</t>
  </si>
  <si>
    <t xml:space="preserve">Odbor ochrany životního prostředí </t>
  </si>
  <si>
    <t xml:space="preserve">Finanční odbor </t>
  </si>
  <si>
    <t xml:space="preserve">Odbor vnitřních věcí </t>
  </si>
  <si>
    <t xml:space="preserve">Odbor správy veřejných statků </t>
  </si>
  <si>
    <t xml:space="preserve">Odbor vnějších vztahů </t>
  </si>
  <si>
    <t xml:space="preserve">Odbor kultury </t>
  </si>
  <si>
    <t xml:space="preserve">Odbor informatiky </t>
  </si>
  <si>
    <t xml:space="preserve">Odbor územního plánu a architektury </t>
  </si>
  <si>
    <t xml:space="preserve">Investiční odbor </t>
  </si>
  <si>
    <t>Městské kulturní domy</t>
  </si>
  <si>
    <t>301-309</t>
  </si>
  <si>
    <t>TSM - zbytková organizace</t>
  </si>
  <si>
    <t>Správa tělovýchovných a rekreačních zařízení</t>
  </si>
  <si>
    <t>320 - 325</t>
  </si>
  <si>
    <t>Rozpočtové organizace</t>
  </si>
  <si>
    <t>Celkem běžné výdaje</t>
  </si>
  <si>
    <t>FO bez daně z příjmů právnických osob placené za obec</t>
  </si>
  <si>
    <t>Vnitřní obchod, služby a cestovní ruch</t>
  </si>
  <si>
    <t>Ostatní záležitosti kultury</t>
  </si>
  <si>
    <t>Ostatní záležitosti pozemních komunikací</t>
  </si>
  <si>
    <t>Ostatní záležitosti ochrany památek a péče o kulturní dědictví</t>
  </si>
  <si>
    <t>Ostatní záležitosti sdělovacích prostředků</t>
  </si>
  <si>
    <t xml:space="preserve">Ostatní záležitosti kultury, církví a sdělovacích prostředků </t>
  </si>
  <si>
    <t>Ostatní tělovýchovná činnost</t>
  </si>
  <si>
    <t>Ostatní zdravotnická zařízení a služby pro zdravotnictví</t>
  </si>
  <si>
    <t>Ostatní činnost ve zdravotnictví</t>
  </si>
  <si>
    <t>Komunální služby a územní rozvoj jinde nezařazené</t>
  </si>
  <si>
    <t>Ostatní nakládání s odpady</t>
  </si>
  <si>
    <t>Ostatní činnosti k ochraně přírody a krajiny</t>
  </si>
  <si>
    <t>Domovy - penziony pro staré občany</t>
  </si>
  <si>
    <t>Ostatní záležitosti sociálních věcí a politiky zaměstnanosti</t>
  </si>
  <si>
    <t>Zastupitelstva obcí</t>
  </si>
  <si>
    <t>Ostatní činnosti jinde nezařazené</t>
  </si>
  <si>
    <t xml:space="preserve">Ostatní sociální péče a pomoc starým občanům (kromě ústavní) </t>
  </si>
  <si>
    <t>÷</t>
  </si>
  <si>
    <t>skutečnost</t>
  </si>
  <si>
    <t>Podíl na celkových BV</t>
  </si>
  <si>
    <t>1999/1998</t>
  </si>
  <si>
    <t>2000/1999</t>
  </si>
  <si>
    <t>2001/2000</t>
  </si>
  <si>
    <t>2002/2001</t>
  </si>
  <si>
    <t>Odvádění a  čistění odpadních vod a nakládání s kaly</t>
  </si>
  <si>
    <t>Vodní hospodářství</t>
  </si>
  <si>
    <t>Divadelní činnost</t>
  </si>
  <si>
    <t>Filmová tvorba, distribuce, kina a shromažďování audiovizuálních archiválií</t>
  </si>
  <si>
    <t>Zachování a obnova kulturních památek</t>
  </si>
  <si>
    <t>Zájmová činnost v kultuře</t>
  </si>
  <si>
    <t>Využití volného času dětí a mládeže</t>
  </si>
  <si>
    <t>Bytové hospodářství</t>
  </si>
  <si>
    <t>Územní plánování</t>
  </si>
  <si>
    <t>Sběr a svoz komunálních odpadů</t>
  </si>
  <si>
    <t>Chráněné části přírody</t>
  </si>
  <si>
    <t>Ekologická výchova a osvěta</t>
  </si>
  <si>
    <t>Dávky a podpory v sociálním zabezpečení</t>
  </si>
  <si>
    <t>Bezpečnost a veřejný pořádek</t>
  </si>
  <si>
    <t>Bezpečnost státu a právní ochrana</t>
  </si>
  <si>
    <t>Ostatní činnosti</t>
  </si>
  <si>
    <t>Průmysl, stavebnictví, obchod a služby</t>
  </si>
  <si>
    <t>120</t>
  </si>
  <si>
    <t>101-103,109,110,113,117</t>
  </si>
  <si>
    <t>102,108,119,195</t>
  </si>
  <si>
    <t>101,102,108</t>
  </si>
  <si>
    <t>Celospolečenské funkce lesů</t>
  </si>
  <si>
    <t>112,115</t>
  </si>
  <si>
    <t>DPM,111,115</t>
  </si>
  <si>
    <t>109</t>
  </si>
  <si>
    <t>Pojištění funkčně nespecifikované</t>
  </si>
  <si>
    <t>Protierozní, protilavinová a protipožární ochrana</t>
  </si>
  <si>
    <t>Ostatní správa ve vodním hospodářství</t>
  </si>
  <si>
    <t>Ostatní dráhy</t>
  </si>
  <si>
    <t>Pořízení, zachování a obnova hodnot místního kulturního, národního a historického povědomí</t>
  </si>
  <si>
    <t>Příspěvek na zakoupení, opravu a zvláštní úpravu motorového vozidla</t>
  </si>
  <si>
    <t xml:space="preserve">Příjmy </t>
  </si>
  <si>
    <t xml:space="preserve">Běžné výdaje </t>
  </si>
  <si>
    <t xml:space="preserve">Financování </t>
  </si>
  <si>
    <t xml:space="preserve">Sumář příjmů </t>
  </si>
  <si>
    <t xml:space="preserve">Sumář výdajů </t>
  </si>
  <si>
    <t xml:space="preserve">Příjmy dle paragrafů </t>
  </si>
  <si>
    <t xml:space="preserve">Výdaje dle paragrafů </t>
  </si>
  <si>
    <t xml:space="preserve">Příjmy dle položek </t>
  </si>
  <si>
    <t xml:space="preserve">Financování dle položek </t>
  </si>
  <si>
    <t>Účelové neinvestiční transfery nepodnikajícím fyzickým osobám</t>
  </si>
  <si>
    <t xml:space="preserve">Výdaje z FV minulých let mezi OkÚ a obcemi </t>
  </si>
  <si>
    <t>V Ý D A J E   C E L K E M</t>
  </si>
  <si>
    <t xml:space="preserve">N Á Z E V </t>
  </si>
  <si>
    <t>Ostatní příjmy z FV předchozích let</t>
  </si>
  <si>
    <t>Převody z vlastních fondů HČ</t>
  </si>
  <si>
    <t>Plavecký stadion</t>
  </si>
  <si>
    <t>FINANCOVÁNÍ</t>
  </si>
  <si>
    <t>Stavební a dopravní úřad</t>
  </si>
  <si>
    <t>Ostatní správa v průmyslu, stavebnictví, obchodu a službách</t>
  </si>
  <si>
    <t>102,114,115</t>
  </si>
  <si>
    <t>Splátky půjček z FRB, FZM, nevypl. mzdy</t>
  </si>
  <si>
    <t>Odbor vnějších vztahů</t>
  </si>
  <si>
    <t>Neinvestiční transfery obyvatelstvu nemající charakter daru</t>
  </si>
  <si>
    <t>Knihy, učební pomůcky a tisk - ZS</t>
  </si>
  <si>
    <t>DHDM - ZS</t>
  </si>
  <si>
    <t>Nákup materiálu jinde nezařazený - ZS</t>
  </si>
  <si>
    <t>Studená voda - ZS</t>
  </si>
  <si>
    <t>Teplo - ZS</t>
  </si>
  <si>
    <t>Elektrická energie - ZS</t>
  </si>
  <si>
    <t>Pohonné hmoty a maziva - ZS</t>
  </si>
  <si>
    <t>Služby pošt - ZS</t>
  </si>
  <si>
    <t>Služby telekomunikací a radiokomunikací - ZS</t>
  </si>
  <si>
    <t>Nájemné - ZS</t>
  </si>
  <si>
    <t>Konzultační, poradenské a právní služby - ZS</t>
  </si>
  <si>
    <t>Služby školení a vzdělávání - ZS</t>
  </si>
  <si>
    <t>Nákup ostatních služeb - ZS</t>
  </si>
  <si>
    <t>Opravy a udržování - Destarolů - ZS</t>
  </si>
  <si>
    <t>Cestovné - ZS</t>
  </si>
  <si>
    <t>Platby daní a poplatků - ZS</t>
  </si>
  <si>
    <t>Ochranné pomůcky - PS</t>
  </si>
  <si>
    <t>Knihy, učební pomůcky a tisk - PS</t>
  </si>
  <si>
    <t>DHDM - PS</t>
  </si>
  <si>
    <t>Nákup materiálu jinde nezařazený - PS</t>
  </si>
  <si>
    <t>Studená voda - PS</t>
  </si>
  <si>
    <t>Teplo - PS</t>
  </si>
  <si>
    <t>Elektrická energie - PS</t>
  </si>
  <si>
    <t>Pohonné hmoty a maziva - PS</t>
  </si>
  <si>
    <t>Služby pošt - PS</t>
  </si>
  <si>
    <t>Služby telekomunikací a radiokomunikací - PS</t>
  </si>
  <si>
    <t>Nájemné - PS</t>
  </si>
  <si>
    <t>Konzultační, poradenské a právní služby - PS</t>
  </si>
  <si>
    <t>Služby školení a vzdělávání - PS</t>
  </si>
  <si>
    <t>Nákup ostatních služeb - PS</t>
  </si>
  <si>
    <t>Opravy a udržování - běžné - PS</t>
  </si>
  <si>
    <t>Opravy a udržování - zprovoznění LP - PS</t>
  </si>
  <si>
    <t>Nákup kolků - PS</t>
  </si>
  <si>
    <t>Platby daní a poplatků - PS</t>
  </si>
  <si>
    <t>Cestovné - PS</t>
  </si>
  <si>
    <t>Prádlo, oděv a obuv - ZS</t>
  </si>
  <si>
    <t>Opravy a udržování - šatny - SH</t>
  </si>
  <si>
    <t>Opravy a udržování - nátěry střechy - SH</t>
  </si>
  <si>
    <t>Opravy a udržování - běžné - ZS</t>
  </si>
  <si>
    <t>Příjmy z prodeje akcií - ČS.</t>
  </si>
  <si>
    <t>Zhodnocení ZS</t>
  </si>
  <si>
    <t>Rekonstrukce J. Š. Baara</t>
  </si>
  <si>
    <t>Ostatní kapitálové výdaje</t>
  </si>
  <si>
    <t>103 celkem</t>
  </si>
  <si>
    <t>Odbor dopravy a silničního hospodářství</t>
  </si>
  <si>
    <t>Konzultační, poradenské a právní služby - analýzy dopravních nehod</t>
  </si>
  <si>
    <t>Konzultační, poradenské a právní služby - posudky</t>
  </si>
  <si>
    <t>ZTV České Vrbné - dokončení chodníků</t>
  </si>
  <si>
    <t>Změna stavu krátkodobých prostř.na bk.účtech - předpl.nájemné</t>
  </si>
  <si>
    <t>Změna stavu krátkodobých prostř.na bk.účtech - FRB</t>
  </si>
  <si>
    <t>Prádlo, oděv a obuv - výstroj nových pracovníků</t>
  </si>
  <si>
    <t>Odbor informatiky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</si>
  <si>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</si>
  <si>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</si>
  <si>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</si>
  <si>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</si>
  <si>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Služby peněžních ústavů - pojistné majetku</t>
  </si>
  <si>
    <t>Služby peněžních ústavů - pojištění vozidel</t>
  </si>
  <si>
    <t xml:space="preserve">Konzultační, poradenské a právní služby </t>
  </si>
  <si>
    <t>Opravy a udržování - odstranění dopravních závad</t>
  </si>
  <si>
    <t>Opravy a udržování - orientační systém</t>
  </si>
  <si>
    <t>Služby zpracování dat - cenová mapa</t>
  </si>
  <si>
    <t>Služby zpracování dat - antivirový program</t>
  </si>
  <si>
    <t>Daň z příjmů FO ze záv.čin.a fčních.požitků</t>
  </si>
  <si>
    <t>Neinvestiční přijaté dotace z VPS SR</t>
  </si>
  <si>
    <t>Sběrač B - Husova kolonie</t>
  </si>
  <si>
    <t>Parter Máj - střed</t>
  </si>
  <si>
    <t>Cyklistické trasy</t>
  </si>
  <si>
    <t>Trakční a trolejové vedení</t>
  </si>
  <si>
    <t>1333</t>
  </si>
  <si>
    <t>Správní poplatky</t>
  </si>
  <si>
    <t>102</t>
  </si>
  <si>
    <t>FO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</si>
  <si>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</si>
  <si>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</si>
  <si>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</si>
  <si>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</si>
  <si>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</si>
  <si>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</si>
  <si>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</si>
  <si>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</si>
  <si>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</si>
  <si>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</si>
  <si>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</si>
  <si>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</si>
  <si>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</si>
  <si>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</si>
  <si>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</si>
  <si>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SO</t>
  </si>
  <si>
    <t>113</t>
  </si>
  <si>
    <t>117</t>
  </si>
  <si>
    <t>ObŽÚ</t>
  </si>
  <si>
    <t xml:space="preserve">D a ň o v é   p ř í j m y </t>
  </si>
  <si>
    <t>100</t>
  </si>
  <si>
    <t>Nákup ostatních služeb - připojení k síti Internet</t>
  </si>
  <si>
    <t>MP</t>
  </si>
  <si>
    <t>2210</t>
  </si>
  <si>
    <t>Přijaté sankční platby</t>
  </si>
  <si>
    <t>2141</t>
  </si>
  <si>
    <t>6310</t>
  </si>
  <si>
    <t>Příjmy z úroků</t>
  </si>
  <si>
    <t>2111</t>
  </si>
  <si>
    <t>3319</t>
  </si>
  <si>
    <t>Příjmy z prodeje zboží</t>
  </si>
  <si>
    <t>105</t>
  </si>
  <si>
    <t>OŠT</t>
  </si>
  <si>
    <t>2132</t>
  </si>
  <si>
    <t>3111</t>
  </si>
  <si>
    <t>3113</t>
  </si>
  <si>
    <t>106</t>
  </si>
  <si>
    <t>OSV</t>
  </si>
  <si>
    <t>4341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</si>
  <si>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</si>
  <si>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</si>
  <si>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</si>
  <si>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</si>
  <si>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</si>
  <si>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</si>
  <si>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</si>
  <si>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</si>
  <si>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</si>
  <si>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</si>
  <si>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Prádlo, oděv a obuv - obnova pro 100 pracovníků</t>
  </si>
  <si>
    <t xml:space="preserve">DHDM - krátká kulová zbraň </t>
  </si>
  <si>
    <t xml:space="preserve">Nákup ostatních služeb - lékařská vyšetření 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</si>
  <si>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</si>
  <si>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</si>
  <si>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</si>
  <si>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</si>
  <si>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</si>
  <si>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</si>
  <si>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</si>
  <si>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</si>
  <si>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</si>
  <si>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</si>
  <si>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</si>
  <si>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</si>
  <si>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</si>
  <si>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</si>
  <si>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</si>
  <si>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Opravy a udržování - mostů</t>
  </si>
  <si>
    <t>Neinvestiční dotace *</t>
  </si>
  <si>
    <t xml:space="preserve">Odbor školství a tělovýchovy </t>
  </si>
  <si>
    <t xml:space="preserve">Kancelář primátora </t>
  </si>
  <si>
    <t xml:space="preserve">ve skutečnosti je od roku 2001 zahrnuta státní dotace na provoz školských zařízení </t>
  </si>
  <si>
    <r>
      <t xml:space="preserve">MŠ - příspěvkové organizace </t>
    </r>
    <r>
      <rPr>
        <b/>
        <sz val="7.5"/>
        <rFont val="Arial CE"/>
        <family val="2"/>
      </rPr>
      <t>÷</t>
    </r>
  </si>
  <si>
    <r>
      <t xml:space="preserve">ZŠ - příspěvkové organizace </t>
    </r>
    <r>
      <rPr>
        <b/>
        <sz val="7.5"/>
        <rFont val="Arial CE"/>
        <family val="2"/>
      </rPr>
      <t>÷</t>
    </r>
  </si>
  <si>
    <r>
      <t xml:space="preserve">ŠJ - příspěvkové organizace </t>
    </r>
    <r>
      <rPr>
        <b/>
        <sz val="7.5"/>
        <rFont val="Arial CE"/>
        <family val="2"/>
      </rPr>
      <t>÷</t>
    </r>
  </si>
  <si>
    <t>Vývoj běžných výdajů</t>
  </si>
  <si>
    <t>Oddíl III. - 3 - 4</t>
  </si>
  <si>
    <t xml:space="preserve">Oddíl II. </t>
  </si>
  <si>
    <t>-</t>
  </si>
  <si>
    <t>1 - 4</t>
  </si>
  <si>
    <t>1 - 2</t>
  </si>
  <si>
    <t>3 - 4</t>
  </si>
  <si>
    <t>15 - 16</t>
  </si>
  <si>
    <t>17 - 19</t>
  </si>
  <si>
    <t xml:space="preserve">20 - 21 </t>
  </si>
  <si>
    <t>22 - 23</t>
  </si>
  <si>
    <t>Oddíl III.</t>
  </si>
  <si>
    <t xml:space="preserve">Oddíl III. </t>
  </si>
  <si>
    <t>5 - 22</t>
  </si>
  <si>
    <t>23 - 27</t>
  </si>
  <si>
    <t>28</t>
  </si>
  <si>
    <t>5 - 6</t>
  </si>
  <si>
    <t>7 - 9</t>
  </si>
  <si>
    <t>10</t>
  </si>
  <si>
    <t>11 - 13</t>
  </si>
  <si>
    <t>14</t>
  </si>
  <si>
    <t>Příjmy z prodeje pozemků</t>
  </si>
  <si>
    <t>3112</t>
  </si>
  <si>
    <t>Nákup ostatních služeb - atestace IS/IT</t>
  </si>
  <si>
    <t xml:space="preserve">Služby školení a vzdělávání </t>
  </si>
  <si>
    <t>Ostatní neinvestiční transfery obyvatelstvu - FP</t>
  </si>
  <si>
    <t>Most přes Malši</t>
  </si>
  <si>
    <t>Hygienizace parku Stromovka</t>
  </si>
  <si>
    <t>Opravy a udržování - kanalizačních vpustí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</si>
  <si>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</si>
  <si>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</si>
  <si>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</si>
  <si>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</si>
  <si>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</si>
  <si>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</si>
  <si>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Ostatní osobní výdaje</t>
  </si>
  <si>
    <t>5134</t>
  </si>
  <si>
    <t>5136</t>
  </si>
  <si>
    <t>5137</t>
  </si>
  <si>
    <t>5139</t>
  </si>
  <si>
    <t>5151</t>
  </si>
  <si>
    <t>5152</t>
  </si>
  <si>
    <t>5154</t>
  </si>
  <si>
    <t>Elektrická energie</t>
  </si>
  <si>
    <t>5156</t>
  </si>
  <si>
    <t>Pohonné hmoty a maziva</t>
  </si>
  <si>
    <t>5161</t>
  </si>
  <si>
    <t>5162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</si>
  <si>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</si>
  <si>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</si>
  <si>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</si>
  <si>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</si>
  <si>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</si>
  <si>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</si>
  <si>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</si>
  <si>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</si>
  <si>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</si>
  <si>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</si>
  <si>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</si>
  <si>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</si>
  <si>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</si>
  <si>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</si>
  <si>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</si>
  <si>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</si>
  <si>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</si>
  <si>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</si>
  <si>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</si>
  <si>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</si>
  <si>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</si>
  <si>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3792</t>
  </si>
  <si>
    <t>Pohoštění</t>
  </si>
  <si>
    <t>101 celkem</t>
  </si>
  <si>
    <t>5141</t>
  </si>
  <si>
    <t>5163</t>
  </si>
  <si>
    <t xml:space="preserve">Služby peněžních ústavů </t>
  </si>
  <si>
    <t>1014</t>
  </si>
  <si>
    <t>5212</t>
  </si>
  <si>
    <t>2140</t>
  </si>
  <si>
    <t>5229</t>
  </si>
  <si>
    <t>Platby daní a poplatků - soudní poplatky</t>
  </si>
  <si>
    <t xml:space="preserve">Nákup kolků </t>
  </si>
  <si>
    <t>Nákup zboží - MIC</t>
  </si>
  <si>
    <t>104</t>
  </si>
  <si>
    <t>Nájemné - Zdravé město</t>
  </si>
  <si>
    <t>Pohoštění - Zdravé město</t>
  </si>
  <si>
    <t>Odbor kultury</t>
  </si>
  <si>
    <t>Jeslová a azylová zařízení</t>
  </si>
  <si>
    <t>Ústav sociální péče Hvízdal</t>
  </si>
  <si>
    <t>ODSH</t>
  </si>
  <si>
    <t>MÚ</t>
  </si>
  <si>
    <t>Matriční úřad</t>
  </si>
  <si>
    <t>Odbor rozvoje a cestovního ruchu</t>
  </si>
  <si>
    <t>Stavební úřad</t>
  </si>
  <si>
    <t>SÚ</t>
  </si>
  <si>
    <t>ORCR</t>
  </si>
  <si>
    <t>109 celkem</t>
  </si>
  <si>
    <t>122 celkem</t>
  </si>
  <si>
    <t>Centrum sociálních služeb Staroměstská</t>
  </si>
  <si>
    <t>OKU</t>
  </si>
  <si>
    <t>Světelná signalizační zařízení</t>
  </si>
  <si>
    <t>Ostatní cestovní náhrady</t>
  </si>
  <si>
    <t>Ústav sociální péče Máj - DD ČB</t>
  </si>
  <si>
    <t>266 celkem</t>
  </si>
  <si>
    <t>x</t>
  </si>
  <si>
    <t>Věcné dary</t>
  </si>
  <si>
    <t>3392</t>
  </si>
  <si>
    <t>276 celkem</t>
  </si>
  <si>
    <t>104 celkem</t>
  </si>
  <si>
    <t>Plyn</t>
  </si>
  <si>
    <t>Služby školení a vzdělávání</t>
  </si>
  <si>
    <t>3421</t>
  </si>
  <si>
    <t>Ostatní osobní výdaje - úklid klubů důchodců</t>
  </si>
  <si>
    <t>Prádlo, oděv a obuv</t>
  </si>
  <si>
    <t>Knihy, učební pomůcky a tisk</t>
  </si>
  <si>
    <t>5153</t>
  </si>
  <si>
    <t>4399</t>
  </si>
  <si>
    <t>Opravy a udržování - AzD</t>
  </si>
  <si>
    <t>Pohoštění - vánoční setkání důchodců</t>
  </si>
  <si>
    <t>5221</t>
  </si>
  <si>
    <t>5222</t>
  </si>
  <si>
    <t>5223</t>
  </si>
  <si>
    <t>5410</t>
  </si>
  <si>
    <t>Sociální dávky</t>
  </si>
  <si>
    <t>106 celkem</t>
  </si>
  <si>
    <t>5132</t>
  </si>
  <si>
    <t>Ochranné pomůcky</t>
  </si>
  <si>
    <t>6171</t>
  </si>
  <si>
    <t>Nájemné - telefonní ústředny</t>
  </si>
  <si>
    <t>Služby pošt</t>
  </si>
  <si>
    <t>5166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</si>
  <si>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</si>
  <si>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</si>
  <si>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</si>
  <si>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</si>
  <si>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Trakční a trolejové vedení - investiční úroky</t>
  </si>
  <si>
    <t>Vodohospodářské strojní investice</t>
  </si>
  <si>
    <t>Kanalizace v povodí sběrače A, B</t>
  </si>
  <si>
    <t>Kanalizace - sběrač C, D</t>
  </si>
  <si>
    <t xml:space="preserve">Průmyslová zóna - investiční úroky </t>
  </si>
  <si>
    <t>Přepočty nákladů staveb</t>
  </si>
  <si>
    <t>Kopírování dokumentace</t>
  </si>
  <si>
    <t>Inzerce</t>
  </si>
  <si>
    <t>Zaměřování staveb</t>
  </si>
  <si>
    <t>Studie</t>
  </si>
  <si>
    <t>Budovy, haly a stavby - Švábův Hrádek</t>
  </si>
  <si>
    <t>Nákup ostatních služeb - systémová integrace</t>
  </si>
  <si>
    <t>Nákup ostatních služeb - technická podpora</t>
  </si>
  <si>
    <t>Pohoštění - propagace Budvar</t>
  </si>
  <si>
    <t>Věcné dary - propagace Budvar, KIN</t>
  </si>
  <si>
    <t>Věcné dary - prezentační předměty</t>
  </si>
  <si>
    <t>Poskytnuté neinvestiční příspěvky a náhrady</t>
  </si>
  <si>
    <t>Neinvestiční dotace občanským sdružením</t>
  </si>
  <si>
    <t>Příjmy z prodeje ostatního HIM</t>
  </si>
  <si>
    <t>Povinné pojistné na soc.zab.a přísp.na zaměstnanost</t>
  </si>
  <si>
    <t>Nákup ostatních služeb - zprac.lesnických hosp.osnov</t>
  </si>
  <si>
    <t xml:space="preserve">      Rozpočet běžných výdajů</t>
  </si>
  <si>
    <t>Nákup ostatních služeb - IDS</t>
  </si>
  <si>
    <t>Nákup ostatních služeb - zeleň Malý jez</t>
  </si>
  <si>
    <t>Nákup ostatních služeb - zeleň ZTV Máj</t>
  </si>
  <si>
    <t>Opravy a udržování - neziskové objekty</t>
  </si>
  <si>
    <t>Nákup ostatních služeb - zaškolení obsluhy, ostatní</t>
  </si>
  <si>
    <t>Dopravní prostředky - nákup vozidel</t>
  </si>
  <si>
    <t>Uhraz.spl.dlouhodobých přij.půjčených prostř. - SFŽP</t>
  </si>
  <si>
    <t>Úroky vlastní - úvěry ČMHB a.s.</t>
  </si>
  <si>
    <t>ZTV Třebotovice</t>
  </si>
  <si>
    <t>Regenerace panelových sídlišť</t>
  </si>
  <si>
    <t>Fotbalový stadion</t>
  </si>
  <si>
    <t>Rekonstrukce Pivovarské ul.</t>
  </si>
  <si>
    <t>Odvodnění skládky Švábův Hrádek</t>
  </si>
  <si>
    <t>Výstavba kanalizačních vpustí</t>
  </si>
  <si>
    <t>Služby školení a vzdělávání - veterinární, ref.</t>
  </si>
  <si>
    <t>V l a s t n í   p ř í j m y</t>
  </si>
  <si>
    <t>Uhraz.spl.dlouhodobých přij.půjčených prostř. - HVB - ZS</t>
  </si>
  <si>
    <t>Přijaté pojistné náhrady</t>
  </si>
  <si>
    <t>Studená voda - Rubicon</t>
  </si>
  <si>
    <t>Plyn - Rubicon</t>
  </si>
  <si>
    <t>Elektrická energie - Rubicon</t>
  </si>
  <si>
    <t>Nájemné - Rubicon</t>
  </si>
  <si>
    <t>Přísp.na nákup, opr.a zvl.úpravu mot.vozidla</t>
  </si>
  <si>
    <t>Nákup ostatních služeb - dopravní podklady</t>
  </si>
  <si>
    <t>Nákup ostatních služeb - soutěže</t>
  </si>
  <si>
    <t>Nákup ostatních služeb - hydrogeologický průzkum</t>
  </si>
  <si>
    <t>Nákup ostatních služeb - výstavy, propagace</t>
  </si>
  <si>
    <t>Ostatní nákup DNM - US Zavadilka sever</t>
  </si>
  <si>
    <t>Programové vybavení - vč.upgrade SW</t>
  </si>
  <si>
    <t>Výpočetní technika - podatelna</t>
  </si>
  <si>
    <t>Nákup ostatních služeb - lesy, myslivost</t>
  </si>
  <si>
    <t>Rekonstrukce objektu "Trival"</t>
  </si>
  <si>
    <t>Daň z příjmů FO ze sam.výděl.činnosti</t>
  </si>
  <si>
    <t>Daň z příjmů FO z kapitálových výnosů</t>
  </si>
  <si>
    <t>Neinvestiční příspěvky ostatním PO</t>
  </si>
  <si>
    <t>PD - instalace parkovacích automatů</t>
  </si>
  <si>
    <t>Rozpočet financování</t>
  </si>
  <si>
    <t>Opravy a udržování - kluby důchodců</t>
  </si>
  <si>
    <t>Pohoštění - výstavy</t>
  </si>
  <si>
    <t>Nájemné za nájem s právem koupě</t>
  </si>
  <si>
    <t>110 celkem</t>
  </si>
  <si>
    <t>Služby peněžních ústavů - pojištění výstavy</t>
  </si>
  <si>
    <t>MŠ U Pramene - Pohůrka</t>
  </si>
  <si>
    <t>ZŠ Bezdrevská - Vltava</t>
  </si>
  <si>
    <t>ZŠ Máj I</t>
  </si>
  <si>
    <t>ZŠ Máj II</t>
  </si>
  <si>
    <t>ZŠ L. Kuby - Rožnov</t>
  </si>
  <si>
    <t>Změna stavu krátkodobých prostř.na bk.účtech - dary z minulých let</t>
  </si>
  <si>
    <t>ZŠ Pohůrecká - Suché Vrbné</t>
  </si>
  <si>
    <t>ZŠ Rudolfovská 143 - Nové Vráto</t>
  </si>
  <si>
    <t>ZŠ Vl. Rady - Mladé</t>
  </si>
  <si>
    <t>Služby zpracování dat - aktualizace DTMM</t>
  </si>
  <si>
    <t xml:space="preserve">Knihy, učební pomůcky a tisk </t>
  </si>
  <si>
    <t>Opravy a udržování</t>
  </si>
  <si>
    <t>5499</t>
  </si>
  <si>
    <t>113 celkem</t>
  </si>
  <si>
    <t>5362</t>
  </si>
  <si>
    <t>Platby daní a poplatků - převod nemovitostí</t>
  </si>
  <si>
    <t>Opravy a udržování - parkovacích automatů</t>
  </si>
  <si>
    <t>Opravy a udržování - komunikací</t>
  </si>
  <si>
    <t>3745</t>
  </si>
  <si>
    <t>Opravy a udržování - pískovišť a laviček</t>
  </si>
  <si>
    <t>119 celkem</t>
  </si>
  <si>
    <t>6112</t>
  </si>
  <si>
    <t>Služby školení a vzdělávání - jazykové kurzy</t>
  </si>
  <si>
    <t>Nákup ostatních služeb - kopírování, graf.služby</t>
  </si>
  <si>
    <t>Nákup ostatních služeb - tisková a publ.činnost</t>
  </si>
  <si>
    <t>Nákup ostatních služeb - výst.propagace</t>
  </si>
  <si>
    <t>Nájemné - výstavní panely, prostory</t>
  </si>
  <si>
    <t>Služby školení a vzdělávání - personalistika, řízení, mzdy</t>
  </si>
  <si>
    <t>Nájemné - nebytové prostory</t>
  </si>
  <si>
    <t>DHDM - přeznačení historického centra</t>
  </si>
  <si>
    <t>DHDM - přeznačení centrální zóny</t>
  </si>
  <si>
    <t>Studená voda - kašny a pítka</t>
  </si>
  <si>
    <t>Nákup ostatních služeb - čištění kašen, pítek</t>
  </si>
  <si>
    <t>Opravy a udržování - kašen a pítek</t>
  </si>
  <si>
    <t>Zrušení septiků</t>
  </si>
  <si>
    <t>PD - kompostárna</t>
  </si>
  <si>
    <t>Cestovné - školení a porady VO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</si>
  <si>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</si>
  <si>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</si>
  <si>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</si>
  <si>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</si>
  <si>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</si>
  <si>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</si>
  <si>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</si>
  <si>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Opravy a udržování - dopravních prostředků</t>
  </si>
  <si>
    <t>PO</t>
  </si>
  <si>
    <t>Kapitálové příjmy</t>
  </si>
  <si>
    <t>Investiční přijaté dotace ze SR</t>
  </si>
  <si>
    <t>Úvěr na Husovu kolonii</t>
  </si>
  <si>
    <t>Zapojení prostř. u ČSOB Asset Management</t>
  </si>
  <si>
    <t>Zapojení přebytku 2002</t>
  </si>
  <si>
    <t>Zapojení daru z minulých let</t>
  </si>
  <si>
    <t>Zapojení FRB</t>
  </si>
  <si>
    <t>daňové příjmy</t>
  </si>
  <si>
    <t>nedaňové příjmy</t>
  </si>
  <si>
    <t>dotace v rámci dot. vztahu</t>
  </si>
  <si>
    <t xml:space="preserve">neinvestiční dotace </t>
  </si>
  <si>
    <t>Zapojení předpl.nájemného (v BV FO)</t>
  </si>
  <si>
    <t>Zapojení Fondu pomoci</t>
  </si>
  <si>
    <t>Zapojení Povodňového fondu</t>
  </si>
  <si>
    <t>splátky úvěrů</t>
  </si>
  <si>
    <t>Úhrn zdrojů</t>
  </si>
  <si>
    <t>Výdaje celkem</t>
  </si>
  <si>
    <t>převaha zdrojů nad výdaji</t>
  </si>
  <si>
    <t>kapitálové příjmy vč.úvěru - kapitálové výdaje</t>
  </si>
  <si>
    <t>Nákup ostatních služeb - dopravní školení</t>
  </si>
  <si>
    <t>Nákup ostatních služeb - studie</t>
  </si>
  <si>
    <t>Nákup ostatních služeb - povýs.údržba Máj</t>
  </si>
  <si>
    <t>běžné příjmy - běžné výdaje vč.splátek úvěrů</t>
  </si>
  <si>
    <t>kontrola vyrovnanosti rozpočtu</t>
  </si>
  <si>
    <t>Příjmy celkem</t>
  </si>
  <si>
    <t>Financování celkem</t>
  </si>
  <si>
    <t>Nájemné za nájem s právem koupě - leasing vozidla</t>
  </si>
  <si>
    <t>Opravy a udržování - běžné</t>
  </si>
  <si>
    <t>Platby daní a poplatků</t>
  </si>
  <si>
    <t>192 celkem</t>
  </si>
  <si>
    <t>ZTV Husova kolonie - průmyslová zóna</t>
  </si>
  <si>
    <t>Opravy a udržování - Destarolů</t>
  </si>
  <si>
    <t>194 celkem</t>
  </si>
  <si>
    <t>Platby daní a poplatků - daň z nemovitosti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</si>
  <si>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</si>
  <si>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</si>
  <si>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</si>
  <si>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</si>
  <si>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</si>
  <si>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</si>
  <si>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</si>
  <si>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</si>
  <si>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</si>
  <si>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</si>
  <si>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</si>
  <si>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</si>
  <si>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</si>
  <si>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</si>
  <si>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</si>
  <si>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</si>
  <si>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</si>
  <si>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</si>
  <si>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</si>
  <si>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</si>
  <si>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</si>
  <si>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</si>
  <si>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</si>
  <si>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</si>
  <si>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</si>
  <si>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</si>
  <si>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</si>
  <si>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</si>
  <si>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</si>
  <si>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</si>
  <si>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</si>
  <si>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</si>
  <si>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</si>
  <si>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</si>
  <si>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</si>
  <si>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227</t>
  </si>
  <si>
    <t>228</t>
  </si>
  <si>
    <t>229</t>
  </si>
  <si>
    <t>265</t>
  </si>
  <si>
    <t>265 celkem</t>
  </si>
  <si>
    <t>271</t>
  </si>
  <si>
    <t>3311</t>
  </si>
  <si>
    <t>272</t>
  </si>
  <si>
    <t>273</t>
  </si>
  <si>
    <t>3313</t>
  </si>
  <si>
    <t>Opravy a udržování - vodorovného značení</t>
  </si>
  <si>
    <t>403</t>
  </si>
  <si>
    <t>5213</t>
  </si>
  <si>
    <t>2221</t>
  </si>
  <si>
    <t>Budovy, haly a stavby - veřejné osvětlení</t>
  </si>
  <si>
    <t>Dopravní podnik města, a.s.</t>
  </si>
  <si>
    <t>Správa domů, s.r.o.</t>
  </si>
  <si>
    <t>Dary obyvatelstvu - stipendium pro talenty</t>
  </si>
  <si>
    <t>Plyn - AzD</t>
  </si>
  <si>
    <t>Elektrická energie - AzD</t>
  </si>
  <si>
    <t>Služby telekomunikací a radiokomunikací - AzD</t>
  </si>
  <si>
    <t>Daň z přidané hodnoty</t>
  </si>
  <si>
    <t>Nájemné - centrum pro ochranu zvířat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</si>
  <si>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</si>
  <si>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</si>
  <si>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</si>
  <si>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</si>
  <si>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</si>
  <si>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</si>
  <si>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</si>
  <si>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</si>
  <si>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</si>
  <si>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</si>
  <si>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</si>
  <si>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</si>
  <si>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</si>
  <si>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</si>
  <si>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</si>
  <si>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</si>
  <si>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</si>
  <si>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</si>
  <si>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 xml:space="preserve">201 celkem </t>
  </si>
  <si>
    <t>Uhraz.spl.dlouhodobých přij.půjčených prostř. - ČMZRB</t>
  </si>
  <si>
    <t>Úprava vstupu II. haly ZS</t>
  </si>
  <si>
    <t>Ostatní úroky a ostatní finanční výdaje - ztráta u portfolia</t>
  </si>
  <si>
    <t>Konzultační, poradenské a právní služby - znalecké posudky</t>
  </si>
  <si>
    <t xml:space="preserve">Konzultační, poradenské a právní služby - revize </t>
  </si>
  <si>
    <t>Konzultační, poradenské a právní služby - informatika</t>
  </si>
  <si>
    <t>Konzultační, poradenské a právní služby - tech.pomoc</t>
  </si>
  <si>
    <t>Konzultační, poradenské a právní služby - expertní činnost</t>
  </si>
  <si>
    <t>Konzultační, poradenské a právní služby - rozvoj cyklistiky</t>
  </si>
  <si>
    <t>Konzultační, poradenské a právní služby - preference hromadné dopravy</t>
  </si>
  <si>
    <t>Konzultační, poradenské a právní služby - studie</t>
  </si>
  <si>
    <t>Konzultační, poradenské a právní služby - energetické audity</t>
  </si>
  <si>
    <t>Konzultační, poradenské a právní služby - prohlídky mostů</t>
  </si>
  <si>
    <t>Konzultační, poradenské a právní služby - mostní listy</t>
  </si>
  <si>
    <t>Konzultační, poradenské a právní služby - Šv.Hrádek monitoring</t>
  </si>
  <si>
    <t>Konzultační, poradenské a právní služby - revize dětských prvků</t>
  </si>
  <si>
    <t>Konzultační, poradenské a právní služby - energetické porad.</t>
  </si>
  <si>
    <t>Konzultační, poradenské a právní služby - překlady, tlumočení</t>
  </si>
  <si>
    <t>Konzultační, poradenské a právní služby - expertní služby</t>
  </si>
  <si>
    <t>Konzultační, poradenské a právní služby - revize chlad.zařízení</t>
  </si>
  <si>
    <t>Poskytnuté neinvestiční příspěvky a náhrady - soc.pohřby</t>
  </si>
  <si>
    <t>Neinv.dotace nefin.podnik.subj. - právnickým osobám</t>
  </si>
  <si>
    <t xml:space="preserve">Neinv.dotace nefin.podnik.subj. - soutěž, provoz dopravního hřiště </t>
  </si>
  <si>
    <t>Neinv.dotace nefin.podnik.subj. - informační měsíčník</t>
  </si>
  <si>
    <t>Neinv.dotace nefin.podnik.subj. - slavnosti E.Destinnové</t>
  </si>
  <si>
    <t>Neinv.dotace nefin.podnik.subj. - Beat maratón</t>
  </si>
  <si>
    <t>Neinv.dotace nefin.podnik.subj. - grant Slavnosti města</t>
  </si>
  <si>
    <t xml:space="preserve">Neinv.dotace nefin.podnik.subj. - MPR </t>
  </si>
  <si>
    <t>Ostatní neinv.dotace podnik.subjektům - granty</t>
  </si>
  <si>
    <t xml:space="preserve">Ostatní neinv.dotace podnik.subjektům - regenerace MPR </t>
  </si>
  <si>
    <t>Ostatní neinv.dotace podnik.subjektům - regenerace MPR</t>
  </si>
  <si>
    <t>Neinv.dotace obecně prospěšným organizacím - Solnice</t>
  </si>
  <si>
    <t>Neinv.dotace obecně prospěšným organizacím - Bazilika</t>
  </si>
  <si>
    <t>Neinv.dotace občanským sdružením - Sdružení obrany spotřebitelů</t>
  </si>
  <si>
    <t>Neinv.dotace občanským sdružením - I.D.DANCE</t>
  </si>
  <si>
    <t>Neinv.dotace občanským sdružením - SUD</t>
  </si>
  <si>
    <t>Neinv.dotace občanským sdružením - Vltavský pohár</t>
  </si>
  <si>
    <t>Neinv.dotace občanským sdružením - Přehl.pro zdrav.postiž.</t>
  </si>
  <si>
    <t>Neinv.dotace občanským sdružením - Intersalon 2004</t>
  </si>
  <si>
    <t>Neinv.dotace občanským sdružením - Abilympiáda ment.postiž.</t>
  </si>
  <si>
    <t>Neinv.dotace občanským sdružením - Divadlo pod čepicí</t>
  </si>
  <si>
    <t>Neinv.dotace občanským sdružením - dětské a mlád. org.</t>
  </si>
  <si>
    <t>Neinv.dotace občanským sdružením - sport mládeže</t>
  </si>
  <si>
    <t>Neinv.dotace občanským sdružením - VK Č.B.</t>
  </si>
  <si>
    <t>Neinv. dotace církvím a náboženským společnostem -  MPR</t>
  </si>
  <si>
    <t>Ostatní neinv.dot.nezisk.a pod.org. - ZS,bazény,regenerace</t>
  </si>
  <si>
    <t>Ostatní neinv.dot.nezisk.a pod.org. - nesport.organizace</t>
  </si>
  <si>
    <t>Neinvestiční příspěvky zřízeným PO - Jč.zvonek</t>
  </si>
  <si>
    <t>Neinvestiční příspěvky ostatním PO - Konzervatoř ČB</t>
  </si>
  <si>
    <t>Platby daní a poplatků - rekreační poplatek obci</t>
  </si>
  <si>
    <t>Účelové neinv. transfery nepodnik.fyz.osobám   - recit.soutěž</t>
  </si>
  <si>
    <t>Účelové neinv. transfery nepodnik.fyz.osobám   -  MPR</t>
  </si>
  <si>
    <t>Ostatní neinvestiční transfery obyvatelstvu j.n. - povodňový fond</t>
  </si>
  <si>
    <t xml:space="preserve">Ostatní neinvestiční transfery obyvatelstvu - penzijní připojištění </t>
  </si>
  <si>
    <t>Nespecifikované rezervy - opravy školských zařízení</t>
  </si>
  <si>
    <t>Nespecifikované rezervy - reforma veřejné správy</t>
  </si>
  <si>
    <t>Ost.neinv.výdaje jinde nezařazené - soutěžní poplatek</t>
  </si>
  <si>
    <t>Ost.neinvestiční výdaje jinde nezařazené  - vratka nájemného</t>
  </si>
  <si>
    <t>Ost.neinvestiční výdaje jinde nezařazené  - vratky spr.poplatků</t>
  </si>
  <si>
    <t>Knihy, učební pomůcky a tisk - předplatné novin</t>
  </si>
  <si>
    <t>DHINM - technické prostředky k zabránění odjezdu vozidla</t>
  </si>
  <si>
    <t>DHDM - l. etapa prevence na místní úrovni</t>
  </si>
  <si>
    <t>Nákup materiálu - foto, zdravotnický materiál</t>
  </si>
  <si>
    <t>Nákup materiálu jinde nezařazený - vodohospodářské mapy</t>
  </si>
  <si>
    <t>Nákup materiálu jinde nezařazený - Nevo dživipen</t>
  </si>
  <si>
    <t>Nákup materiálu jinde nezařazený - kancelářské potřeby</t>
  </si>
  <si>
    <t>Nákup materiálu jinde nezařazený - čistící prostředky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</si>
</sst>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d/m"/>
    <numFmt numFmtId="202" formatCode="dd/mm/yy"/>
    <numFmt numFmtId="203" formatCode="#,##0\ &quot;Kč&quot;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b/>
      <i/>
      <sz val="11"/>
      <name val="Arial CE"/>
      <family val="2"/>
    </font>
    <font>
      <b/>
      <sz val="12"/>
      <name val="Arial CE"/>
      <family val="2"/>
    </font>
    <font>
      <b/>
      <i/>
      <sz val="9"/>
      <name val="Arial CE"/>
      <family val="2"/>
    </font>
    <font>
      <b/>
      <sz val="10"/>
      <color indexed="9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.5"/>
      <name val="Arial CE"/>
      <family val="0"/>
    </font>
    <font>
      <sz val="1.25"/>
      <name val="Arial CE"/>
      <family val="0"/>
    </font>
    <font>
      <sz val="1"/>
      <name val="Arial CE"/>
      <family val="2"/>
    </font>
    <font>
      <b/>
      <sz val="1"/>
      <name val="Arial CE"/>
      <family val="2"/>
    </font>
    <font>
      <b/>
      <i/>
      <sz val="8"/>
      <name val="Arial CE"/>
      <family val="2"/>
    </font>
    <font>
      <sz val="8"/>
      <color indexed="12"/>
      <name val="Arial CE"/>
      <family val="2"/>
    </font>
    <font>
      <sz val="8"/>
      <color indexed="9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u val="single"/>
      <sz val="12"/>
      <name val="Arial CE"/>
      <family val="2"/>
    </font>
    <font>
      <b/>
      <sz val="7"/>
      <name val="Arial CE"/>
      <family val="2"/>
    </font>
    <font>
      <sz val="7.5"/>
      <color indexed="12"/>
      <name val="Arial CE"/>
      <family val="2"/>
    </font>
    <font>
      <b/>
      <sz val="7.5"/>
      <color indexed="12"/>
      <name val="Arial CE"/>
      <family val="2"/>
    </font>
    <font>
      <b/>
      <sz val="7.5"/>
      <color indexed="9"/>
      <name val="Arial CE"/>
      <family val="2"/>
    </font>
    <font>
      <sz val="7.5"/>
      <color indexed="9"/>
      <name val="Arial CE"/>
      <family val="2"/>
    </font>
    <font>
      <b/>
      <sz val="7.5"/>
      <name val="Gill Sans CE MT Shadow"/>
      <family val="2"/>
    </font>
    <font>
      <sz val="7.25"/>
      <name val="Arial CE"/>
      <family val="2"/>
    </font>
    <font>
      <sz val="10.5"/>
      <name val="Arial CE"/>
      <family val="0"/>
    </font>
    <font>
      <b/>
      <sz val="8.75"/>
      <name val="Arial CE"/>
      <family val="2"/>
    </font>
    <font>
      <sz val="8.75"/>
      <name val="Arial CE"/>
      <family val="0"/>
    </font>
    <font>
      <sz val="6.75"/>
      <name val="Arial CE"/>
      <family val="2"/>
    </font>
    <font>
      <sz val="6.5"/>
      <name val="Arial CE"/>
      <family val="2"/>
    </font>
    <font>
      <b/>
      <sz val="9.5"/>
      <name val="Arial CE"/>
      <family val="2"/>
    </font>
    <font>
      <b/>
      <sz val="7.25"/>
      <color indexed="9"/>
      <name val="Arial CE"/>
      <family val="2"/>
    </font>
    <font>
      <b/>
      <sz val="7.25"/>
      <name val="Arial CE"/>
      <family val="2"/>
    </font>
    <font>
      <sz val="7.25"/>
      <color indexed="9"/>
      <name val="Arial CE"/>
      <family val="2"/>
    </font>
    <font>
      <b/>
      <sz val="8"/>
      <color indexed="12"/>
      <name val="Arial CE"/>
      <family val="0"/>
    </font>
    <font>
      <sz val="7.8"/>
      <name val="Arial CE"/>
      <family val="2"/>
    </font>
    <font>
      <b/>
      <u val="single"/>
      <sz val="20"/>
      <name val="Arial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i/>
      <sz val="9"/>
      <name val="Arial CE"/>
      <family val="0"/>
    </font>
    <font>
      <sz val="11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48"/>
      </left>
      <right>
        <color indexed="63"/>
      </right>
      <top>
        <color indexed="63"/>
      </top>
      <bottom style="slantDashDot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slantDashDot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double">
        <color indexed="48"/>
      </left>
      <right>
        <color indexed="63"/>
      </right>
      <top style="slantDashDot">
        <color indexed="48"/>
      </top>
      <bottom style="double">
        <color indexed="48"/>
      </bottom>
    </border>
    <border>
      <left style="double">
        <color indexed="48"/>
      </left>
      <right>
        <color indexed="63"/>
      </right>
      <top style="slantDashDot">
        <color indexed="48"/>
      </top>
      <bottom style="slantDashDot">
        <color indexed="48"/>
      </bottom>
    </border>
    <border>
      <left style="double">
        <color indexed="48"/>
      </left>
      <right>
        <color indexed="63"/>
      </right>
      <top style="slantDashDot">
        <color indexed="48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>
        <color indexed="48"/>
      </right>
      <top style="slantDashDot">
        <color indexed="48"/>
      </top>
      <bottom style="double">
        <color indexed="48"/>
      </bottom>
    </border>
    <border>
      <left>
        <color indexed="63"/>
      </left>
      <right style="double">
        <color indexed="48"/>
      </right>
      <top style="slantDashDot">
        <color indexed="48"/>
      </top>
      <bottom style="slantDashDot">
        <color indexed="48"/>
      </bottom>
    </border>
    <border>
      <left style="double">
        <color indexed="48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 style="double">
        <color indexed="48"/>
      </right>
      <top>
        <color indexed="63"/>
      </top>
      <bottom style="slantDashDot">
        <color indexed="48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slantDashDot">
        <color indexed="4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81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0" fillId="0" borderId="0" xfId="0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0" fontId="4" fillId="0" borderId="0" xfId="20" applyFont="1" applyBorder="1">
      <alignment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" fontId="0" fillId="0" borderId="0" xfId="0" applyNumberFormat="1" applyAlignment="1">
      <alignment horizontal="left" indent="3"/>
    </xf>
    <xf numFmtId="3" fontId="4" fillId="0" borderId="0" xfId="0" applyFont="1" applyBorder="1" applyAlignment="1">
      <alignment wrapText="1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 indent="3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/>
    </xf>
    <xf numFmtId="1" fontId="4" fillId="0" borderId="0" xfId="20" applyNumberFormat="1" applyFont="1" applyBorder="1" applyAlignment="1">
      <alignment horizontal="left"/>
      <protection/>
    </xf>
    <xf numFmtId="1" fontId="4" fillId="0" borderId="0" xfId="0" applyNumberFormat="1" applyFont="1" applyAlignment="1">
      <alignment horizontal="left" wrapText="1"/>
    </xf>
    <xf numFmtId="177" fontId="0" fillId="0" borderId="0" xfId="0" applyNumberFormat="1" applyFont="1" applyAlignment="1">
      <alignment/>
    </xf>
    <xf numFmtId="1" fontId="4" fillId="0" borderId="2" xfId="0" applyNumberFormat="1" applyFont="1" applyBorder="1" applyAlignment="1">
      <alignment/>
    </xf>
    <xf numFmtId="3" fontId="1" fillId="0" borderId="0" xfId="0" applyFont="1" applyBorder="1" applyAlignment="1">
      <alignment/>
    </xf>
    <xf numFmtId="177" fontId="13" fillId="0" borderId="3" xfId="0" applyNumberFormat="1" applyFont="1" applyBorder="1" applyAlignment="1">
      <alignment horizontal="center"/>
    </xf>
    <xf numFmtId="177" fontId="13" fillId="0" borderId="4" xfId="0" applyNumberFormat="1" applyFont="1" applyBorder="1" applyAlignment="1">
      <alignment horizontal="center"/>
    </xf>
    <xf numFmtId="3" fontId="13" fillId="0" borderId="4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0" xfId="0" applyFont="1" applyAlignment="1">
      <alignment vertical="center"/>
    </xf>
    <xf numFmtId="177" fontId="4" fillId="0" borderId="8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177" fontId="11" fillId="0" borderId="8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3" fontId="4" fillId="0" borderId="8" xfId="0" applyFont="1" applyBorder="1" applyAlignment="1">
      <alignment/>
    </xf>
    <xf numFmtId="177" fontId="5" fillId="0" borderId="8" xfId="0" applyNumberFormat="1" applyFont="1" applyBorder="1" applyAlignment="1">
      <alignment/>
    </xf>
    <xf numFmtId="177" fontId="1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8" xfId="0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" fontId="4" fillId="0" borderId="8" xfId="0" applyNumberFormat="1" applyFont="1" applyBorder="1" applyAlignment="1">
      <alignment horizontal="left" indent="3"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17" fillId="2" borderId="10" xfId="0" applyFont="1" applyFill="1" applyBorder="1" applyAlignment="1">
      <alignment horizontal="left" vertical="center"/>
    </xf>
    <xf numFmtId="177" fontId="16" fillId="0" borderId="11" xfId="0" applyNumberFormat="1" applyFont="1" applyBorder="1" applyAlignment="1">
      <alignment horizontal="left" vertical="center" wrapText="1"/>
    </xf>
    <xf numFmtId="177" fontId="4" fillId="0" borderId="8" xfId="0" applyNumberFormat="1" applyFont="1" applyBorder="1" applyAlignment="1">
      <alignment horizontal="left" vertical="center" wrapText="1"/>
    </xf>
    <xf numFmtId="177" fontId="4" fillId="0" borderId="12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Alignment="1">
      <alignment/>
    </xf>
    <xf numFmtId="3" fontId="5" fillId="0" borderId="0" xfId="0" applyFont="1" applyAlignment="1">
      <alignment vertic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8" fillId="0" borderId="0" xfId="0" applyFont="1" applyAlignment="1">
      <alignment/>
    </xf>
    <xf numFmtId="3" fontId="4" fillId="0" borderId="5" xfId="0" applyFont="1" applyBorder="1" applyAlignment="1">
      <alignment/>
    </xf>
    <xf numFmtId="177" fontId="4" fillId="0" borderId="5" xfId="0" applyNumberFormat="1" applyFont="1" applyBorder="1" applyAlignment="1">
      <alignment/>
    </xf>
    <xf numFmtId="3" fontId="4" fillId="0" borderId="6" xfId="0" applyFont="1" applyBorder="1" applyAlignment="1">
      <alignment/>
    </xf>
    <xf numFmtId="177" fontId="4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/>
    </xf>
    <xf numFmtId="3" fontId="4" fillId="0" borderId="6" xfId="0" applyFont="1" applyBorder="1" applyAlignment="1">
      <alignment wrapText="1"/>
    </xf>
    <xf numFmtId="3" fontId="4" fillId="0" borderId="5" xfId="0" applyFont="1" applyBorder="1" applyAlignment="1">
      <alignment wrapText="1"/>
    </xf>
    <xf numFmtId="3" fontId="4" fillId="0" borderId="15" xfId="0" applyFont="1" applyBorder="1" applyAlignment="1">
      <alignment wrapText="1"/>
    </xf>
    <xf numFmtId="1" fontId="19" fillId="0" borderId="14" xfId="0" applyNumberFormat="1" applyFont="1" applyBorder="1" applyAlignment="1">
      <alignment horizontal="center"/>
    </xf>
    <xf numFmtId="3" fontId="19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/>
    </xf>
    <xf numFmtId="177" fontId="19" fillId="0" borderId="15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177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7" xfId="0" applyFont="1" applyBorder="1" applyAlignment="1">
      <alignment wrapText="1"/>
    </xf>
    <xf numFmtId="3" fontId="11" fillId="0" borderId="8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1" fontId="20" fillId="3" borderId="21" xfId="0" applyNumberFormat="1" applyFont="1" applyFill="1" applyBorder="1" applyAlignment="1">
      <alignment horizontal="center" vertical="center" wrapText="1"/>
    </xf>
    <xf numFmtId="3" fontId="4" fillId="0" borderId="22" xfId="0" applyFont="1" applyBorder="1" applyAlignment="1">
      <alignment horizontal="centerContinuous" wrapText="1"/>
    </xf>
    <xf numFmtId="177" fontId="4" fillId="0" borderId="22" xfId="0" applyNumberFormat="1" applyFont="1" applyBorder="1" applyAlignment="1">
      <alignment horizontal="centerContinuous" wrapText="1"/>
    </xf>
    <xf numFmtId="3" fontId="4" fillId="0" borderId="23" xfId="0" applyNumberFormat="1" applyFont="1" applyBorder="1" applyAlignment="1">
      <alignment horizontal="centerContinuous" wrapText="1"/>
    </xf>
    <xf numFmtId="3" fontId="4" fillId="0" borderId="24" xfId="0" applyFont="1" applyBorder="1" applyAlignment="1">
      <alignment/>
    </xf>
    <xf numFmtId="3" fontId="4" fillId="2" borderId="25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3" fontId="4" fillId="0" borderId="27" xfId="0" applyFont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/>
    </xf>
    <xf numFmtId="3" fontId="4" fillId="0" borderId="29" xfId="0" applyFont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0" borderId="30" xfId="0" applyFont="1" applyBorder="1" applyAlignment="1">
      <alignment/>
    </xf>
    <xf numFmtId="3" fontId="4" fillId="2" borderId="31" xfId="0" applyNumberFormat="1" applyFont="1" applyFill="1" applyBorder="1" applyAlignment="1">
      <alignment/>
    </xf>
    <xf numFmtId="177" fontId="4" fillId="2" borderId="27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3" fontId="4" fillId="0" borderId="17" xfId="0" applyFont="1" applyBorder="1" applyAlignment="1">
      <alignment/>
    </xf>
    <xf numFmtId="177" fontId="4" fillId="0" borderId="18" xfId="0" applyNumberFormat="1" applyFont="1" applyFill="1" applyBorder="1" applyAlignment="1">
      <alignment/>
    </xf>
    <xf numFmtId="3" fontId="4" fillId="0" borderId="15" xfId="0" applyFont="1" applyBorder="1" applyAlignment="1">
      <alignment/>
    </xf>
    <xf numFmtId="3" fontId="4" fillId="0" borderId="31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1" fillId="4" borderId="23" xfId="0" applyNumberFormat="1" applyFont="1" applyFill="1" applyBorder="1" applyAlignment="1">
      <alignment vertical="center"/>
    </xf>
    <xf numFmtId="3" fontId="1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4" fillId="0" borderId="25" xfId="0" applyNumberFormat="1" applyFont="1" applyBorder="1" applyAlignment="1">
      <alignment wrapText="1"/>
    </xf>
    <xf numFmtId="3" fontId="4" fillId="0" borderId="5" xfId="0" applyNumberFormat="1" applyFont="1" applyBorder="1" applyAlignment="1">
      <alignment/>
    </xf>
    <xf numFmtId="177" fontId="4" fillId="0" borderId="5" xfId="0" applyNumberFormat="1" applyFont="1" applyBorder="1" applyAlignment="1">
      <alignment horizontal="right" wrapText="1"/>
    </xf>
    <xf numFmtId="1" fontId="4" fillId="0" borderId="6" xfId="0" applyNumberFormat="1" applyFont="1" applyBorder="1" applyAlignment="1">
      <alignment wrapText="1"/>
    </xf>
    <xf numFmtId="177" fontId="4" fillId="0" borderId="27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3" fontId="22" fillId="4" borderId="23" xfId="0" applyNumberFormat="1" applyFont="1" applyFill="1" applyBorder="1" applyAlignment="1">
      <alignment vertical="center"/>
    </xf>
    <xf numFmtId="177" fontId="4" fillId="0" borderId="24" xfId="0" applyNumberFormat="1" applyFont="1" applyBorder="1" applyAlignment="1">
      <alignment/>
    </xf>
    <xf numFmtId="177" fontId="4" fillId="2" borderId="25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6" xfId="0" applyFont="1" applyBorder="1" applyAlignment="1">
      <alignment/>
    </xf>
    <xf numFmtId="177" fontId="4" fillId="0" borderId="5" xfId="0" applyNumberFormat="1" applyFont="1" applyBorder="1" applyAlignment="1">
      <alignment wrapText="1"/>
    </xf>
    <xf numFmtId="177" fontId="4" fillId="0" borderId="15" xfId="0" applyNumberFormat="1" applyFont="1" applyBorder="1" applyAlignment="1">
      <alignment wrapText="1"/>
    </xf>
    <xf numFmtId="177" fontId="4" fillId="0" borderId="15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3" fontId="4" fillId="0" borderId="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" fontId="4" fillId="0" borderId="7" xfId="0" applyNumberFormat="1" applyFont="1" applyBorder="1" applyAlignment="1">
      <alignment wrapText="1"/>
    </xf>
    <xf numFmtId="3" fontId="1" fillId="0" borderId="0" xfId="0" applyFont="1" applyAlignment="1">
      <alignment/>
    </xf>
    <xf numFmtId="3" fontId="4" fillId="0" borderId="36" xfId="0" applyFont="1" applyBorder="1" applyAlignment="1">
      <alignment horizontal="center"/>
    </xf>
    <xf numFmtId="3" fontId="4" fillId="0" borderId="25" xfId="0" applyFont="1" applyBorder="1" applyAlignment="1">
      <alignment/>
    </xf>
    <xf numFmtId="3" fontId="4" fillId="2" borderId="24" xfId="0" applyFont="1" applyFill="1" applyBorder="1" applyAlignment="1">
      <alignment/>
    </xf>
    <xf numFmtId="177" fontId="4" fillId="2" borderId="24" xfId="0" applyNumberFormat="1" applyFont="1" applyFill="1" applyBorder="1" applyAlignment="1">
      <alignment/>
    </xf>
    <xf numFmtId="3" fontId="4" fillId="0" borderId="13" xfId="0" applyFont="1" applyBorder="1" applyAlignment="1">
      <alignment horizontal="center"/>
    </xf>
    <xf numFmtId="3" fontId="4" fillId="2" borderId="27" xfId="0" applyFont="1" applyFill="1" applyBorder="1" applyAlignment="1">
      <alignment/>
    </xf>
    <xf numFmtId="3" fontId="4" fillId="0" borderId="14" xfId="0" applyFont="1" applyBorder="1" applyAlignment="1">
      <alignment horizontal="center"/>
    </xf>
    <xf numFmtId="3" fontId="4" fillId="0" borderId="27" xfId="0" applyFont="1" applyBorder="1" applyAlignment="1">
      <alignment/>
    </xf>
    <xf numFmtId="3" fontId="4" fillId="0" borderId="27" xfId="0" applyFont="1" applyBorder="1" applyAlignment="1">
      <alignment wrapText="1"/>
    </xf>
    <xf numFmtId="3" fontId="4" fillId="2" borderId="37" xfId="0" applyNumberFormat="1" applyFont="1" applyFill="1" applyBorder="1" applyAlignment="1">
      <alignment/>
    </xf>
    <xf numFmtId="3" fontId="4" fillId="2" borderId="15" xfId="0" applyFont="1" applyFill="1" applyBorder="1" applyAlignment="1">
      <alignment/>
    </xf>
    <xf numFmtId="3" fontId="4" fillId="0" borderId="38" xfId="0" applyFont="1" applyBorder="1" applyAlignment="1">
      <alignment horizontal="center"/>
    </xf>
    <xf numFmtId="3" fontId="4" fillId="0" borderId="39" xfId="0" applyFont="1" applyBorder="1" applyAlignment="1">
      <alignment/>
    </xf>
    <xf numFmtId="3" fontId="4" fillId="0" borderId="40" xfId="0" applyFont="1" applyBorder="1" applyAlignment="1">
      <alignment/>
    </xf>
    <xf numFmtId="3" fontId="4" fillId="2" borderId="40" xfId="0" applyFont="1" applyFill="1" applyBorder="1" applyAlignment="1">
      <alignment/>
    </xf>
    <xf numFmtId="177" fontId="4" fillId="0" borderId="40" xfId="0" applyNumberFormat="1" applyFont="1" applyBorder="1" applyAlignment="1">
      <alignment/>
    </xf>
    <xf numFmtId="3" fontId="23" fillId="0" borderId="16" xfId="0" applyFont="1" applyBorder="1" applyAlignment="1">
      <alignment horizontal="center" wrapText="1"/>
    </xf>
    <xf numFmtId="3" fontId="4" fillId="0" borderId="31" xfId="0" applyFont="1" applyBorder="1" applyAlignment="1">
      <alignment/>
    </xf>
    <xf numFmtId="3" fontId="4" fillId="0" borderId="41" xfId="0" applyFont="1" applyBorder="1" applyAlignment="1">
      <alignment/>
    </xf>
    <xf numFmtId="177" fontId="4" fillId="2" borderId="41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23" fillId="0" borderId="14" xfId="0" applyFont="1" applyBorder="1" applyAlignment="1">
      <alignment horizontal="center" wrapText="1"/>
    </xf>
    <xf numFmtId="3" fontId="4" fillId="0" borderId="6" xfId="0" applyFont="1" applyBorder="1" applyAlignment="1">
      <alignment/>
    </xf>
    <xf numFmtId="3" fontId="4" fillId="0" borderId="38" xfId="0" applyFont="1" applyBorder="1" applyAlignment="1">
      <alignment horizontal="center"/>
    </xf>
    <xf numFmtId="3" fontId="4" fillId="0" borderId="42" xfId="0" applyFont="1" applyBorder="1" applyAlignment="1">
      <alignment/>
    </xf>
    <xf numFmtId="3" fontId="4" fillId="0" borderId="43" xfId="0" applyFont="1" applyBorder="1" applyAlignment="1">
      <alignment/>
    </xf>
    <xf numFmtId="177" fontId="4" fillId="2" borderId="43" xfId="0" applyNumberFormat="1" applyFont="1" applyFill="1" applyBorder="1" applyAlignment="1">
      <alignment/>
    </xf>
    <xf numFmtId="3" fontId="5" fillId="0" borderId="0" xfId="0" applyFont="1" applyAlignment="1">
      <alignment vertical="center"/>
    </xf>
    <xf numFmtId="3" fontId="4" fillId="0" borderId="16" xfId="0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44" xfId="0" applyFont="1" applyBorder="1" applyAlignment="1">
      <alignment horizontal="center"/>
    </xf>
    <xf numFmtId="3" fontId="4" fillId="0" borderId="42" xfId="0" applyFont="1" applyBorder="1" applyAlignment="1">
      <alignment/>
    </xf>
    <xf numFmtId="3" fontId="4" fillId="0" borderId="42" xfId="0" applyNumberFormat="1" applyFont="1" applyBorder="1" applyAlignment="1">
      <alignment/>
    </xf>
    <xf numFmtId="177" fontId="4" fillId="2" borderId="40" xfId="0" applyNumberFormat="1" applyFont="1" applyFill="1" applyBorder="1" applyAlignment="1">
      <alignment/>
    </xf>
    <xf numFmtId="3" fontId="4" fillId="0" borderId="31" xfId="0" applyFont="1" applyBorder="1" applyAlignment="1">
      <alignment/>
    </xf>
    <xf numFmtId="177" fontId="4" fillId="2" borderId="42" xfId="0" applyNumberFormat="1" applyFont="1" applyFill="1" applyBorder="1" applyAlignment="1">
      <alignment/>
    </xf>
    <xf numFmtId="3" fontId="4" fillId="0" borderId="45" xfId="0" applyFont="1" applyBorder="1" applyAlignment="1">
      <alignment horizontal="center"/>
    </xf>
    <xf numFmtId="3" fontId="4" fillId="0" borderId="18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2" borderId="16" xfId="0" applyFont="1" applyFill="1" applyBorder="1" applyAlignment="1">
      <alignment horizontal="center"/>
    </xf>
    <xf numFmtId="3" fontId="4" fillId="2" borderId="31" xfId="0" applyFont="1" applyFill="1" applyBorder="1" applyAlignment="1">
      <alignment/>
    </xf>
    <xf numFmtId="3" fontId="4" fillId="2" borderId="30" xfId="0" applyFont="1" applyFill="1" applyBorder="1" applyAlignment="1">
      <alignment/>
    </xf>
    <xf numFmtId="177" fontId="4" fillId="2" borderId="30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3" fontId="4" fillId="2" borderId="13" xfId="0" applyFont="1" applyFill="1" applyBorder="1" applyAlignment="1">
      <alignment horizontal="center"/>
    </xf>
    <xf numFmtId="3" fontId="4" fillId="2" borderId="5" xfId="0" applyFont="1" applyFill="1" applyBorder="1" applyAlignment="1">
      <alignment/>
    </xf>
    <xf numFmtId="3" fontId="4" fillId="2" borderId="27" xfId="0" applyFont="1" applyFill="1" applyBorder="1" applyAlignment="1">
      <alignment/>
    </xf>
    <xf numFmtId="177" fontId="4" fillId="2" borderId="27" xfId="0" applyNumberFormat="1" applyFont="1" applyFill="1" applyBorder="1" applyAlignment="1">
      <alignment/>
    </xf>
    <xf numFmtId="177" fontId="4" fillId="0" borderId="31" xfId="0" applyNumberFormat="1" applyFont="1" applyBorder="1" applyAlignment="1">
      <alignment/>
    </xf>
    <xf numFmtId="177" fontId="1" fillId="4" borderId="22" xfId="0" applyNumberFormat="1" applyFont="1" applyFill="1" applyBorder="1" applyAlignment="1">
      <alignment vertical="center"/>
    </xf>
    <xf numFmtId="3" fontId="1" fillId="4" borderId="22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177" fontId="1" fillId="4" borderId="22" xfId="0" applyNumberFormat="1" applyFont="1" applyFill="1" applyBorder="1" applyAlignment="1">
      <alignment vertical="center"/>
    </xf>
    <xf numFmtId="3" fontId="1" fillId="4" borderId="22" xfId="0" applyNumberFormat="1" applyFont="1" applyFill="1" applyBorder="1" applyAlignment="1">
      <alignment vertical="center"/>
    </xf>
    <xf numFmtId="3" fontId="4" fillId="0" borderId="0" xfId="0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3" fontId="5" fillId="0" borderId="0" xfId="0" applyFont="1" applyBorder="1" applyAlignment="1">
      <alignment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wrapText="1"/>
    </xf>
    <xf numFmtId="177" fontId="4" fillId="0" borderId="41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43" xfId="0" applyNumberFormat="1" applyFont="1" applyBorder="1" applyAlignment="1">
      <alignment/>
    </xf>
    <xf numFmtId="177" fontId="4" fillId="0" borderId="42" xfId="0" applyNumberFormat="1" applyFont="1" applyBorder="1" applyAlignment="1">
      <alignment/>
    </xf>
    <xf numFmtId="177" fontId="4" fillId="2" borderId="30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7" xfId="0" applyFont="1" applyBorder="1" applyAlignment="1">
      <alignment/>
    </xf>
    <xf numFmtId="3" fontId="4" fillId="0" borderId="40" xfId="0" applyFont="1" applyBorder="1" applyAlignment="1">
      <alignment/>
    </xf>
    <xf numFmtId="177" fontId="4" fillId="0" borderId="40" xfId="0" applyNumberFormat="1" applyFont="1" applyBorder="1" applyAlignment="1">
      <alignment/>
    </xf>
    <xf numFmtId="3" fontId="4" fillId="0" borderId="15" xfId="0" applyFont="1" applyBorder="1" applyAlignment="1">
      <alignment/>
    </xf>
    <xf numFmtId="177" fontId="4" fillId="0" borderId="15" xfId="0" applyNumberFormat="1" applyFont="1" applyBorder="1" applyAlignment="1">
      <alignment/>
    </xf>
    <xf numFmtId="3" fontId="4" fillId="0" borderId="14" xfId="0" applyFont="1" applyBorder="1" applyAlignment="1">
      <alignment horizontal="center" wrapText="1"/>
    </xf>
    <xf numFmtId="3" fontId="4" fillId="0" borderId="38" xfId="0" applyFont="1" applyBorder="1" applyAlignment="1">
      <alignment horizontal="center" wrapText="1"/>
    </xf>
    <xf numFmtId="1" fontId="7" fillId="5" borderId="46" xfId="0" applyNumberFormat="1" applyFont="1" applyFill="1" applyBorder="1" applyAlignment="1">
      <alignment horizontal="center" vertical="center" wrapText="1"/>
    </xf>
    <xf numFmtId="178" fontId="5" fillId="6" borderId="47" xfId="0" applyNumberFormat="1" applyFont="1" applyFill="1" applyBorder="1" applyAlignment="1">
      <alignment horizontal="center" vertical="center" wrapText="1"/>
    </xf>
    <xf numFmtId="3" fontId="7" fillId="5" borderId="40" xfId="0" applyNumberFormat="1" applyFont="1" applyFill="1" applyBorder="1" applyAlignment="1">
      <alignment horizontal="centerContinuous" wrapText="1"/>
    </xf>
    <xf numFmtId="178" fontId="5" fillId="6" borderId="48" xfId="0" applyNumberFormat="1" applyFont="1" applyFill="1" applyBorder="1" applyAlignment="1">
      <alignment horizontal="center" wrapText="1"/>
    </xf>
    <xf numFmtId="1" fontId="4" fillId="7" borderId="13" xfId="0" applyNumberFormat="1" applyFont="1" applyFill="1" applyBorder="1" applyAlignment="1">
      <alignment horizontal="center"/>
    </xf>
    <xf numFmtId="3" fontId="4" fillId="7" borderId="27" xfId="0" applyFont="1" applyFill="1" applyBorder="1" applyAlignment="1">
      <alignment wrapText="1"/>
    </xf>
    <xf numFmtId="3" fontId="4" fillId="7" borderId="5" xfId="0" applyFont="1" applyFill="1" applyBorder="1" applyAlignment="1">
      <alignment horizontal="center"/>
    </xf>
    <xf numFmtId="49" fontId="23" fillId="7" borderId="5" xfId="0" applyNumberFormat="1" applyFont="1" applyFill="1" applyBorder="1" applyAlignment="1">
      <alignment horizontal="center" wrapText="1"/>
    </xf>
    <xf numFmtId="3" fontId="5" fillId="7" borderId="5" xfId="0" applyNumberFormat="1" applyFont="1" applyFill="1" applyBorder="1" applyAlignment="1">
      <alignment/>
    </xf>
    <xf numFmtId="4" fontId="5" fillId="7" borderId="37" xfId="0" applyNumberFormat="1" applyFont="1" applyFill="1" applyBorder="1" applyAlignment="1">
      <alignment horizontal="right" wrapText="1"/>
    </xf>
    <xf numFmtId="3" fontId="4" fillId="7" borderId="6" xfId="0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center"/>
    </xf>
    <xf numFmtId="3" fontId="5" fillId="7" borderId="6" xfId="0" applyNumberFormat="1" applyFont="1" applyFill="1" applyBorder="1" applyAlignment="1">
      <alignment/>
    </xf>
    <xf numFmtId="3" fontId="4" fillId="7" borderId="1" xfId="0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3" fontId="4" fillId="0" borderId="1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 wrapText="1"/>
    </xf>
    <xf numFmtId="1" fontId="28" fillId="0" borderId="13" xfId="0" applyNumberFormat="1" applyFont="1" applyBorder="1" applyAlignment="1">
      <alignment horizontal="center"/>
    </xf>
    <xf numFmtId="3" fontId="28" fillId="0" borderId="27" xfId="0" applyFont="1" applyBorder="1" applyAlignment="1">
      <alignment wrapText="1"/>
    </xf>
    <xf numFmtId="3" fontId="28" fillId="0" borderId="1" xfId="0" applyFont="1" applyBorder="1" applyAlignment="1">
      <alignment horizontal="center"/>
    </xf>
    <xf numFmtId="49" fontId="28" fillId="0" borderId="6" xfId="0" applyNumberFormat="1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4" fontId="28" fillId="0" borderId="37" xfId="0" applyNumberFormat="1" applyFont="1" applyFill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1" fontId="28" fillId="0" borderId="13" xfId="0" applyNumberFormat="1" applyFont="1" applyBorder="1" applyAlignment="1">
      <alignment horizontal="center"/>
    </xf>
    <xf numFmtId="3" fontId="28" fillId="0" borderId="27" xfId="0" applyFont="1" applyBorder="1" applyAlignment="1">
      <alignment/>
    </xf>
    <xf numFmtId="3" fontId="28" fillId="0" borderId="1" xfId="0" applyFont="1" applyBorder="1" applyAlignment="1">
      <alignment horizontal="center"/>
    </xf>
    <xf numFmtId="49" fontId="28" fillId="0" borderId="6" xfId="0" applyNumberFormat="1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4" fontId="28" fillId="0" borderId="37" xfId="0" applyNumberFormat="1" applyFont="1" applyBorder="1" applyAlignment="1">
      <alignment horizontal="right" wrapText="1"/>
    </xf>
    <xf numFmtId="1" fontId="5" fillId="7" borderId="13" xfId="0" applyNumberFormat="1" applyFont="1" applyFill="1" applyBorder="1" applyAlignment="1">
      <alignment horizontal="center"/>
    </xf>
    <xf numFmtId="3" fontId="5" fillId="7" borderId="27" xfId="0" applyFont="1" applyFill="1" applyBorder="1" applyAlignment="1">
      <alignment wrapText="1"/>
    </xf>
    <xf numFmtId="3" fontId="5" fillId="7" borderId="1" xfId="0" applyFont="1" applyFill="1" applyBorder="1" applyAlignment="1">
      <alignment horizontal="center"/>
    </xf>
    <xf numFmtId="49" fontId="5" fillId="7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28" fillId="0" borderId="27" xfId="0" applyFont="1" applyBorder="1" applyAlignment="1">
      <alignment wrapText="1"/>
    </xf>
    <xf numFmtId="3" fontId="28" fillId="0" borderId="6" xfId="0" applyNumberFormat="1" applyFont="1" applyFill="1" applyBorder="1" applyAlignment="1">
      <alignment/>
    </xf>
    <xf numFmtId="3" fontId="4" fillId="0" borderId="1" xfId="0" applyFont="1" applyBorder="1" applyAlignment="1">
      <alignment horizontal="center"/>
    </xf>
    <xf numFmtId="178" fontId="4" fillId="0" borderId="37" xfId="0" applyNumberFormat="1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/>
    </xf>
    <xf numFmtId="3" fontId="4" fillId="0" borderId="27" xfId="0" applyFont="1" applyFill="1" applyBorder="1" applyAlignment="1">
      <alignment wrapText="1"/>
    </xf>
    <xf numFmtId="3" fontId="4" fillId="0" borderId="1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78" fontId="28" fillId="0" borderId="37" xfId="0" applyNumberFormat="1" applyFont="1" applyBorder="1" applyAlignment="1">
      <alignment horizontal="right" wrapText="1"/>
    </xf>
    <xf numFmtId="1" fontId="28" fillId="0" borderId="13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1" fontId="5" fillId="7" borderId="49" xfId="0" applyNumberFormat="1" applyFont="1" applyFill="1" applyBorder="1" applyAlignment="1">
      <alignment horizontal="center" wrapText="1"/>
    </xf>
    <xf numFmtId="3" fontId="5" fillId="7" borderId="22" xfId="0" applyFont="1" applyFill="1" applyBorder="1" applyAlignment="1">
      <alignment wrapText="1"/>
    </xf>
    <xf numFmtId="3" fontId="5" fillId="7" borderId="2" xfId="0" applyFont="1" applyFill="1" applyBorder="1" applyAlignment="1">
      <alignment horizontal="center"/>
    </xf>
    <xf numFmtId="49" fontId="5" fillId="7" borderId="7" xfId="0" applyNumberFormat="1" applyFont="1" applyFill="1" applyBorder="1" applyAlignment="1">
      <alignment horizontal="center" wrapText="1"/>
    </xf>
    <xf numFmtId="3" fontId="5" fillId="7" borderId="7" xfId="0" applyNumberFormat="1" applyFont="1" applyFill="1" applyBorder="1" applyAlignment="1">
      <alignment/>
    </xf>
    <xf numFmtId="4" fontId="5" fillId="7" borderId="20" xfId="0" applyNumberFormat="1" applyFont="1" applyFill="1" applyBorder="1" applyAlignment="1">
      <alignment horizontal="right" wrapText="1"/>
    </xf>
    <xf numFmtId="3" fontId="1" fillId="0" borderId="2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left" indent="4"/>
    </xf>
    <xf numFmtId="3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 wrapText="1"/>
    </xf>
    <xf numFmtId="3" fontId="29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8" fontId="4" fillId="0" borderId="0" xfId="0" applyNumberFormat="1" applyFont="1" applyAlignment="1">
      <alignment wrapText="1"/>
    </xf>
    <xf numFmtId="1" fontId="5" fillId="8" borderId="46" xfId="0" applyNumberFormat="1" applyFont="1" applyFill="1" applyBorder="1" applyAlignment="1">
      <alignment horizontal="center" vertical="center" wrapText="1"/>
    </xf>
    <xf numFmtId="1" fontId="5" fillId="9" borderId="52" xfId="0" applyNumberFormat="1" applyFont="1" applyFill="1" applyBorder="1" applyAlignment="1">
      <alignment horizontal="center" vertical="center" wrapText="1"/>
    </xf>
    <xf numFmtId="3" fontId="5" fillId="6" borderId="47" xfId="0" applyFont="1" applyFill="1" applyBorder="1" applyAlignment="1">
      <alignment horizontal="center" wrapText="1"/>
    </xf>
    <xf numFmtId="3" fontId="5" fillId="8" borderId="40" xfId="0" applyFont="1" applyFill="1" applyBorder="1" applyAlignment="1">
      <alignment horizontal="center" wrapText="1"/>
    </xf>
    <xf numFmtId="3" fontId="5" fillId="9" borderId="40" xfId="0" applyFont="1" applyFill="1" applyBorder="1" applyAlignment="1">
      <alignment horizontal="centerContinuous" wrapText="1"/>
    </xf>
    <xf numFmtId="3" fontId="5" fillId="6" borderId="48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" fontId="28" fillId="0" borderId="14" xfId="0" applyNumberFormat="1" applyFont="1" applyBorder="1" applyAlignment="1">
      <alignment horizontal="center"/>
    </xf>
    <xf numFmtId="3" fontId="28" fillId="0" borderId="6" xfId="0" applyFont="1" applyBorder="1" applyAlignment="1">
      <alignment wrapText="1"/>
    </xf>
    <xf numFmtId="3" fontId="28" fillId="0" borderId="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3" fontId="28" fillId="0" borderId="0" xfId="0" applyFont="1" applyAlignment="1">
      <alignment/>
    </xf>
    <xf numFmtId="1" fontId="5" fillId="7" borderId="14" xfId="0" applyNumberFormat="1" applyFont="1" applyFill="1" applyBorder="1" applyAlignment="1">
      <alignment horizontal="center"/>
    </xf>
    <xf numFmtId="3" fontId="5" fillId="7" borderId="6" xfId="0" applyFont="1" applyFill="1" applyBorder="1" applyAlignment="1">
      <alignment wrapText="1"/>
    </xf>
    <xf numFmtId="4" fontId="5" fillId="7" borderId="3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3" fontId="4" fillId="0" borderId="6" xfId="0" applyFont="1" applyFill="1" applyBorder="1" applyAlignment="1">
      <alignment wrapText="1"/>
    </xf>
    <xf numFmtId="3" fontId="0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4" fillId="0" borderId="6" xfId="0" applyFont="1" applyFill="1" applyBorder="1" applyAlignment="1">
      <alignment horizontal="left" wrapText="1"/>
    </xf>
    <xf numFmtId="3" fontId="0" fillId="0" borderId="0" xfId="0" applyFont="1" applyFill="1" applyAlignment="1">
      <alignment horizontal="left"/>
    </xf>
    <xf numFmtId="3" fontId="4" fillId="0" borderId="0" xfId="0" applyFont="1" applyFill="1" applyAlignment="1">
      <alignment horizontal="left"/>
    </xf>
    <xf numFmtId="3" fontId="4" fillId="0" borderId="6" xfId="0" applyFont="1" applyBorder="1" applyAlignment="1">
      <alignment wrapText="1"/>
    </xf>
    <xf numFmtId="49" fontId="23" fillId="0" borderId="6" xfId="0" applyNumberFormat="1" applyFont="1" applyBorder="1" applyAlignment="1">
      <alignment horizontal="center"/>
    </xf>
    <xf numFmtId="179" fontId="4" fillId="0" borderId="37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center" wrapText="1"/>
    </xf>
    <xf numFmtId="3" fontId="0" fillId="0" borderId="0" xfId="0" applyFill="1" applyAlignment="1">
      <alignment/>
    </xf>
    <xf numFmtId="3" fontId="5" fillId="0" borderId="0" xfId="0" applyFont="1" applyFill="1" applyAlignment="1">
      <alignment/>
    </xf>
    <xf numFmtId="3" fontId="28" fillId="0" borderId="6" xfId="0" applyFont="1" applyFill="1" applyBorder="1" applyAlignment="1">
      <alignment wrapText="1"/>
    </xf>
    <xf numFmtId="1" fontId="28" fillId="0" borderId="13" xfId="0" applyNumberFormat="1" applyFont="1" applyBorder="1" applyAlignment="1">
      <alignment horizontal="center" wrapText="1"/>
    </xf>
    <xf numFmtId="49" fontId="28" fillId="0" borderId="27" xfId="0" applyNumberFormat="1" applyFont="1" applyBorder="1" applyAlignment="1">
      <alignment horizontal="center"/>
    </xf>
    <xf numFmtId="1" fontId="5" fillId="7" borderId="49" xfId="0" applyNumberFormat="1" applyFont="1" applyFill="1" applyBorder="1" applyAlignment="1">
      <alignment horizontal="center"/>
    </xf>
    <xf numFmtId="49" fontId="5" fillId="7" borderId="22" xfId="0" applyNumberFormat="1" applyFont="1" applyFill="1" applyBorder="1" applyAlignment="1">
      <alignment horizontal="center"/>
    </xf>
    <xf numFmtId="4" fontId="5" fillId="7" borderId="23" xfId="0" applyNumberFormat="1" applyFont="1" applyFill="1" applyBorder="1" applyAlignment="1">
      <alignment/>
    </xf>
    <xf numFmtId="3" fontId="1" fillId="0" borderId="22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indent="4"/>
    </xf>
    <xf numFmtId="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3" fontId="22" fillId="0" borderId="0" xfId="0" applyFont="1" applyBorder="1" applyAlignment="1">
      <alignment wrapText="1"/>
    </xf>
    <xf numFmtId="3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Font="1" applyAlignment="1">
      <alignment/>
    </xf>
    <xf numFmtId="3" fontId="4" fillId="0" borderId="0" xfId="0" applyFont="1" applyAlignment="1">
      <alignment wrapText="1"/>
    </xf>
    <xf numFmtId="177" fontId="5" fillId="0" borderId="53" xfId="0" applyNumberFormat="1" applyFont="1" applyBorder="1" applyAlignment="1">
      <alignment/>
    </xf>
    <xf numFmtId="3" fontId="4" fillId="0" borderId="47" xfId="0" applyFont="1" applyBorder="1" applyAlignment="1">
      <alignment/>
    </xf>
    <xf numFmtId="3" fontId="7" fillId="5" borderId="21" xfId="0" applyFont="1" applyFill="1" applyBorder="1" applyAlignment="1">
      <alignment horizontal="center" vertical="center" wrapText="1"/>
    </xf>
    <xf numFmtId="177" fontId="5" fillId="6" borderId="40" xfId="0" applyNumberFormat="1" applyFont="1" applyFill="1" applyBorder="1" applyAlignment="1">
      <alignment horizontal="center"/>
    </xf>
    <xf numFmtId="3" fontId="7" fillId="5" borderId="48" xfId="0" applyFont="1" applyFill="1" applyBorder="1" applyAlignment="1">
      <alignment horizontal="center"/>
    </xf>
    <xf numFmtId="3" fontId="4" fillId="0" borderId="19" xfId="0" applyFont="1" applyBorder="1" applyAlignment="1">
      <alignment/>
    </xf>
    <xf numFmtId="3" fontId="5" fillId="0" borderId="53" xfId="0" applyFont="1" applyBorder="1" applyAlignment="1">
      <alignment/>
    </xf>
    <xf numFmtId="3" fontId="5" fillId="6" borderId="0" xfId="0" applyFont="1" applyFill="1" applyBorder="1" applyAlignment="1">
      <alignment horizontal="center" vertical="center" wrapText="1"/>
    </xf>
    <xf numFmtId="3" fontId="7" fillId="5" borderId="21" xfId="0" applyFont="1" applyFill="1" applyBorder="1" applyAlignment="1">
      <alignment horizontal="center" vertical="center" wrapText="1"/>
    </xf>
    <xf numFmtId="3" fontId="5" fillId="6" borderId="40" xfId="0" applyFont="1" applyFill="1" applyBorder="1" applyAlignment="1">
      <alignment horizontal="center"/>
    </xf>
    <xf numFmtId="3" fontId="4" fillId="0" borderId="28" xfId="0" applyFont="1" applyBorder="1" applyAlignment="1">
      <alignment/>
    </xf>
    <xf numFmtId="3" fontId="6" fillId="0" borderId="0" xfId="0" applyFont="1" applyAlignment="1">
      <alignment/>
    </xf>
    <xf numFmtId="3" fontId="19" fillId="0" borderId="0" xfId="0" applyFont="1" applyAlignment="1">
      <alignment/>
    </xf>
    <xf numFmtId="3" fontId="19" fillId="0" borderId="0" xfId="0" applyFont="1" applyBorder="1" applyAlignment="1">
      <alignment/>
    </xf>
    <xf numFmtId="3" fontId="4" fillId="0" borderId="35" xfId="0" applyFont="1" applyBorder="1" applyAlignment="1">
      <alignment/>
    </xf>
    <xf numFmtId="3" fontId="19" fillId="0" borderId="0" xfId="0" applyFont="1" applyAlignment="1">
      <alignment/>
    </xf>
    <xf numFmtId="3" fontId="28" fillId="0" borderId="0" xfId="0" applyFont="1" applyBorder="1" applyAlignment="1">
      <alignment/>
    </xf>
    <xf numFmtId="3" fontId="19" fillId="0" borderId="35" xfId="0" applyFont="1" applyBorder="1" applyAlignment="1">
      <alignment/>
    </xf>
    <xf numFmtId="177" fontId="8" fillId="0" borderId="0" xfId="0" applyNumberFormat="1" applyFont="1" applyAlignment="1">
      <alignment/>
    </xf>
    <xf numFmtId="3" fontId="4" fillId="0" borderId="37" xfId="0" applyFont="1" applyBorder="1" applyAlignment="1">
      <alignment/>
    </xf>
    <xf numFmtId="177" fontId="5" fillId="6" borderId="39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/>
    </xf>
    <xf numFmtId="1" fontId="4" fillId="0" borderId="5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177" fontId="5" fillId="0" borderId="42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177" fontId="21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21" fillId="0" borderId="14" xfId="0" applyFont="1" applyBorder="1" applyAlignment="1">
      <alignment/>
    </xf>
    <xf numFmtId="3" fontId="21" fillId="0" borderId="6" xfId="0" applyFont="1" applyBorder="1" applyAlignment="1">
      <alignment wrapText="1"/>
    </xf>
    <xf numFmtId="177" fontId="21" fillId="0" borderId="6" xfId="0" applyNumberFormat="1" applyFont="1" applyBorder="1" applyAlignment="1">
      <alignment horizontal="right"/>
    </xf>
    <xf numFmtId="3" fontId="21" fillId="2" borderId="15" xfId="0" applyNumberFormat="1" applyFont="1" applyFill="1" applyBorder="1" applyAlignment="1">
      <alignment horizontal="right"/>
    </xf>
    <xf numFmtId="3" fontId="21" fillId="0" borderId="6" xfId="0" applyNumberFormat="1" applyFont="1" applyBorder="1" applyAlignment="1">
      <alignment horizontal="right"/>
    </xf>
    <xf numFmtId="3" fontId="21" fillId="0" borderId="44" xfId="0" applyFont="1" applyBorder="1" applyAlignment="1">
      <alignment/>
    </xf>
    <xf numFmtId="3" fontId="21" fillId="0" borderId="42" xfId="0" applyFont="1" applyFill="1" applyBorder="1" applyAlignment="1">
      <alignment wrapText="1"/>
    </xf>
    <xf numFmtId="177" fontId="21" fillId="0" borderId="42" xfId="0" applyNumberFormat="1" applyFont="1" applyBorder="1" applyAlignment="1">
      <alignment horizontal="right"/>
    </xf>
    <xf numFmtId="3" fontId="21" fillId="2" borderId="55" xfId="0" applyNumberFormat="1" applyFont="1" applyFill="1" applyBorder="1" applyAlignment="1">
      <alignment horizontal="right"/>
    </xf>
    <xf numFmtId="177" fontId="5" fillId="0" borderId="56" xfId="0" applyNumberFormat="1" applyFont="1" applyBorder="1" applyAlignment="1">
      <alignment horizontal="right" vertical="center"/>
    </xf>
    <xf numFmtId="3" fontId="5" fillId="2" borderId="57" xfId="0" applyNumberFormat="1" applyFont="1" applyFill="1" applyBorder="1" applyAlignment="1">
      <alignment horizontal="right" vertical="center"/>
    </xf>
    <xf numFmtId="3" fontId="21" fillId="0" borderId="13" xfId="0" applyFont="1" applyBorder="1" applyAlignment="1">
      <alignment/>
    </xf>
    <xf numFmtId="3" fontId="21" fillId="0" borderId="5" xfId="0" applyFont="1" applyBorder="1" applyAlignment="1">
      <alignment wrapText="1"/>
    </xf>
    <xf numFmtId="3" fontId="21" fillId="2" borderId="27" xfId="0" applyNumberFormat="1" applyFont="1" applyFill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21" fillId="0" borderId="14" xfId="0" applyFont="1" applyBorder="1" applyAlignment="1">
      <alignment wrapText="1"/>
    </xf>
    <xf numFmtId="3" fontId="21" fillId="0" borderId="6" xfId="0" applyFont="1" applyBorder="1" applyAlignment="1">
      <alignment/>
    </xf>
    <xf numFmtId="3" fontId="21" fillId="0" borderId="42" xfId="0" applyFont="1" applyBorder="1" applyAlignment="1">
      <alignment/>
    </xf>
    <xf numFmtId="3" fontId="5" fillId="0" borderId="57" xfId="0" applyNumberFormat="1" applyFont="1" applyBorder="1" applyAlignment="1">
      <alignment horizontal="right" vertical="center"/>
    </xf>
    <xf numFmtId="1" fontId="21" fillId="0" borderId="5" xfId="0" applyNumberFormat="1" applyFont="1" applyBorder="1" applyAlignment="1">
      <alignment/>
    </xf>
    <xf numFmtId="3" fontId="21" fillId="0" borderId="5" xfId="0" applyNumberFormat="1" applyFont="1" applyBorder="1" applyAlignment="1">
      <alignment horizontal="right"/>
    </xf>
    <xf numFmtId="177" fontId="21" fillId="0" borderId="5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14" xfId="0" applyFont="1" applyFill="1" applyBorder="1" applyAlignment="1">
      <alignment/>
    </xf>
    <xf numFmtId="3" fontId="21" fillId="0" borderId="42" xfId="0" applyNumberFormat="1" applyFont="1" applyBorder="1" applyAlignment="1">
      <alignment horizontal="right"/>
    </xf>
    <xf numFmtId="3" fontId="21" fillId="0" borderId="55" xfId="0" applyNumberFormat="1" applyFont="1" applyBorder="1" applyAlignment="1">
      <alignment horizontal="right"/>
    </xf>
    <xf numFmtId="3" fontId="21" fillId="0" borderId="14" xfId="0" applyFont="1" applyBorder="1" applyAlignment="1">
      <alignment horizontal="left"/>
    </xf>
    <xf numFmtId="177" fontId="5" fillId="0" borderId="58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177" fontId="5" fillId="0" borderId="58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0" fillId="0" borderId="0" xfId="0" applyAlignment="1" quotePrefix="1">
      <alignment/>
    </xf>
    <xf numFmtId="3" fontId="0" fillId="0" borderId="0" xfId="0" applyNumberFormat="1" applyFont="1" applyAlignment="1">
      <alignment horizontal="left"/>
    </xf>
    <xf numFmtId="3" fontId="31" fillId="0" borderId="6" xfId="0" applyNumberFormat="1" applyFont="1" applyBorder="1" applyAlignment="1">
      <alignment horizontal="right"/>
    </xf>
    <xf numFmtId="3" fontId="31" fillId="2" borderId="6" xfId="0" applyNumberFormat="1" applyFont="1" applyFill="1" applyBorder="1" applyAlignment="1">
      <alignment horizontal="right"/>
    </xf>
    <xf numFmtId="3" fontId="31" fillId="0" borderId="6" xfId="0" applyNumberFormat="1" applyFont="1" applyFill="1" applyBorder="1" applyAlignment="1">
      <alignment horizontal="right"/>
    </xf>
    <xf numFmtId="3" fontId="31" fillId="0" borderId="32" xfId="0" applyNumberFormat="1" applyFont="1" applyFill="1" applyBorder="1" applyAlignment="1">
      <alignment horizontal="right"/>
    </xf>
    <xf numFmtId="3" fontId="31" fillId="0" borderId="5" xfId="0" applyNumberFormat="1" applyFont="1" applyFill="1" applyBorder="1" applyAlignment="1">
      <alignment horizontal="right"/>
    </xf>
    <xf numFmtId="3" fontId="31" fillId="0" borderId="5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3" fontId="32" fillId="10" borderId="58" xfId="0" applyNumberFormat="1" applyFont="1" applyFill="1" applyBorder="1" applyAlignment="1">
      <alignment horizontal="right" vertical="center"/>
    </xf>
    <xf numFmtId="3" fontId="31" fillId="0" borderId="55" xfId="0" applyNumberFormat="1" applyFont="1" applyBorder="1" applyAlignment="1">
      <alignment horizontal="right"/>
    </xf>
    <xf numFmtId="3" fontId="32" fillId="10" borderId="59" xfId="0" applyNumberFormat="1" applyFont="1" applyFill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right" wrapText="1"/>
    </xf>
    <xf numFmtId="3" fontId="31" fillId="0" borderId="55" xfId="0" applyNumberFormat="1" applyFont="1" applyFill="1" applyBorder="1" applyAlignment="1">
      <alignment horizontal="right" wrapText="1"/>
    </xf>
    <xf numFmtId="3" fontId="32" fillId="0" borderId="39" xfId="0" applyNumberFormat="1" applyFont="1" applyFill="1" applyBorder="1" applyAlignment="1">
      <alignment horizontal="right" vertical="center" wrapText="1"/>
    </xf>
    <xf numFmtId="3" fontId="32" fillId="10" borderId="58" xfId="0" applyNumberFormat="1" applyFont="1" applyFill="1" applyBorder="1" applyAlignment="1">
      <alignment horizontal="right" vertical="center" wrapText="1"/>
    </xf>
    <xf numFmtId="3" fontId="31" fillId="0" borderId="6" xfId="0" applyNumberFormat="1" applyFont="1" applyFill="1" applyBorder="1" applyAlignment="1">
      <alignment horizontal="right" wrapText="1"/>
    </xf>
    <xf numFmtId="3" fontId="31" fillId="0" borderId="19" xfId="0" applyNumberFormat="1" applyFont="1" applyBorder="1" applyAlignment="1">
      <alignment horizontal="right"/>
    </xf>
    <xf numFmtId="3" fontId="31" fillId="0" borderId="60" xfId="0" applyNumberFormat="1" applyFont="1" applyFill="1" applyBorder="1" applyAlignment="1">
      <alignment horizontal="right"/>
    </xf>
    <xf numFmtId="3" fontId="31" fillId="0" borderId="42" xfId="0" applyNumberFormat="1" applyFont="1" applyFill="1" applyBorder="1" applyAlignment="1">
      <alignment horizontal="right" wrapText="1"/>
    </xf>
    <xf numFmtId="3" fontId="31" fillId="0" borderId="42" xfId="0" applyNumberFormat="1" applyFont="1" applyBorder="1" applyAlignment="1">
      <alignment/>
    </xf>
    <xf numFmtId="3" fontId="31" fillId="0" borderId="61" xfId="0" applyNumberFormat="1" applyFont="1" applyBorder="1" applyAlignment="1">
      <alignment horizontal="right"/>
    </xf>
    <xf numFmtId="3" fontId="32" fillId="0" borderId="56" xfId="0" applyNumberFormat="1" applyFont="1" applyFill="1" applyBorder="1" applyAlignment="1">
      <alignment horizontal="right" vertical="center"/>
    </xf>
    <xf numFmtId="3" fontId="32" fillId="0" borderId="56" xfId="0" applyNumberFormat="1" applyFont="1" applyFill="1" applyBorder="1" applyAlignment="1">
      <alignment horizontal="right" vertical="center" wrapText="1"/>
    </xf>
    <xf numFmtId="3" fontId="31" fillId="0" borderId="62" xfId="0" applyNumberFormat="1" applyFont="1" applyBorder="1" applyAlignment="1">
      <alignment horizontal="right"/>
    </xf>
    <xf numFmtId="3" fontId="5" fillId="0" borderId="0" xfId="0" applyNumberFormat="1" applyFont="1" applyAlignment="1">
      <alignment vertical="center"/>
    </xf>
    <xf numFmtId="3" fontId="31" fillId="0" borderId="5" xfId="0" applyNumberFormat="1" applyFont="1" applyFill="1" applyBorder="1" applyAlignment="1">
      <alignment horizontal="right" wrapText="1"/>
    </xf>
    <xf numFmtId="3" fontId="31" fillId="0" borderId="27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3" fontId="31" fillId="0" borderId="6" xfId="0" applyNumberFormat="1" applyFont="1" applyBorder="1" applyAlignment="1">
      <alignment horizontal="right" wrapText="1"/>
    </xf>
    <xf numFmtId="3" fontId="31" fillId="2" borderId="32" xfId="0" applyNumberFormat="1" applyFont="1" applyFill="1" applyBorder="1" applyAlignment="1">
      <alignment horizontal="right"/>
    </xf>
    <xf numFmtId="3" fontId="31" fillId="0" borderId="63" xfId="0" applyNumberFormat="1" applyFont="1" applyFill="1" applyBorder="1" applyAlignment="1">
      <alignment horizontal="right"/>
    </xf>
    <xf numFmtId="3" fontId="31" fillId="0" borderId="43" xfId="0" applyNumberFormat="1" applyFont="1" applyFill="1" applyBorder="1" applyAlignment="1">
      <alignment horizontal="right"/>
    </xf>
    <xf numFmtId="3" fontId="32" fillId="0" borderId="64" xfId="0" applyNumberFormat="1" applyFont="1" applyFill="1" applyBorder="1" applyAlignment="1">
      <alignment horizontal="right" vertical="center"/>
    </xf>
    <xf numFmtId="3" fontId="31" fillId="0" borderId="65" xfId="0" applyNumberFormat="1" applyFont="1" applyFill="1" applyBorder="1" applyAlignment="1">
      <alignment horizontal="right"/>
    </xf>
    <xf numFmtId="3" fontId="31" fillId="0" borderId="27" xfId="0" applyNumberFormat="1" applyFont="1" applyBorder="1" applyAlignment="1">
      <alignment horizontal="right"/>
    </xf>
    <xf numFmtId="3" fontId="31" fillId="0" borderId="32" xfId="0" applyNumberFormat="1" applyFont="1" applyBorder="1" applyAlignment="1">
      <alignment horizontal="right"/>
    </xf>
    <xf numFmtId="3" fontId="32" fillId="0" borderId="57" xfId="0" applyNumberFormat="1" applyFont="1" applyBorder="1" applyAlignment="1">
      <alignment horizontal="right" vertical="center"/>
    </xf>
    <xf numFmtId="3" fontId="32" fillId="0" borderId="56" xfId="0" applyNumberFormat="1" applyFont="1" applyBorder="1" applyAlignment="1">
      <alignment horizontal="right" vertical="center"/>
    </xf>
    <xf numFmtId="3" fontId="32" fillId="0" borderId="39" xfId="0" applyNumberFormat="1" applyFont="1" applyFill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1" fillId="0" borderId="42" xfId="0" applyNumberFormat="1" applyFont="1" applyFill="1" applyBorder="1" applyAlignment="1">
      <alignment horizontal="right"/>
    </xf>
    <xf numFmtId="3" fontId="32" fillId="0" borderId="39" xfId="0" applyNumberFormat="1" applyFont="1" applyFill="1" applyBorder="1" applyAlignment="1">
      <alignment horizontal="right" vertical="center"/>
    </xf>
    <xf numFmtId="3" fontId="32" fillId="0" borderId="66" xfId="0" applyNumberFormat="1" applyFont="1" applyFill="1" applyBorder="1" applyAlignment="1">
      <alignment horizontal="right" vertical="center"/>
    </xf>
    <xf numFmtId="3" fontId="32" fillId="10" borderId="59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31" fillId="0" borderId="13" xfId="0" applyNumberFormat="1" applyFont="1" applyBorder="1" applyAlignment="1">
      <alignment horizontal="center"/>
    </xf>
    <xf numFmtId="3" fontId="31" fillId="0" borderId="5" xfId="0" applyNumberFormat="1" applyFont="1" applyBorder="1" applyAlignment="1">
      <alignment vertical="center" wrapText="1"/>
    </xf>
    <xf numFmtId="3" fontId="31" fillId="2" borderId="27" xfId="0" applyNumberFormat="1" applyFont="1" applyFill="1" applyBorder="1" applyAlignment="1">
      <alignment horizontal="right"/>
    </xf>
    <xf numFmtId="3" fontId="31" fillId="2" borderId="5" xfId="0" applyNumberFormat="1" applyFont="1" applyFill="1" applyBorder="1" applyAlignment="1">
      <alignment horizontal="right"/>
    </xf>
    <xf numFmtId="3" fontId="31" fillId="0" borderId="0" xfId="0" applyNumberFormat="1" applyFont="1" applyAlignment="1">
      <alignment/>
    </xf>
    <xf numFmtId="3" fontId="31" fillId="0" borderId="14" xfId="0" applyNumberFormat="1" applyFont="1" applyBorder="1" applyAlignment="1">
      <alignment horizontal="center"/>
    </xf>
    <xf numFmtId="3" fontId="31" fillId="0" borderId="6" xfId="0" applyNumberFormat="1" applyFont="1" applyBorder="1" applyAlignment="1">
      <alignment vertical="center" wrapText="1"/>
    </xf>
    <xf numFmtId="3" fontId="31" fillId="0" borderId="14" xfId="0" applyNumberFormat="1" applyFont="1" applyBorder="1" applyAlignment="1">
      <alignment horizontal="center" wrapText="1"/>
    </xf>
    <xf numFmtId="3" fontId="31" fillId="2" borderId="15" xfId="0" applyNumberFormat="1" applyFont="1" applyFill="1" applyBorder="1" applyAlignment="1">
      <alignment horizontal="right"/>
    </xf>
    <xf numFmtId="3" fontId="31" fillId="0" borderId="67" xfId="0" applyNumberFormat="1" applyFont="1" applyBorder="1" applyAlignment="1">
      <alignment horizontal="center"/>
    </xf>
    <xf numFmtId="3" fontId="31" fillId="0" borderId="42" xfId="0" applyNumberFormat="1" applyFont="1" applyBorder="1" applyAlignment="1">
      <alignment vertical="center" wrapText="1"/>
    </xf>
    <xf numFmtId="3" fontId="31" fillId="2" borderId="55" xfId="0" applyNumberFormat="1" applyFont="1" applyFill="1" applyBorder="1" applyAlignment="1">
      <alignment horizontal="right"/>
    </xf>
    <xf numFmtId="3" fontId="31" fillId="2" borderId="42" xfId="0" applyNumberFormat="1" applyFont="1" applyFill="1" applyBorder="1" applyAlignment="1">
      <alignment horizontal="right"/>
    </xf>
    <xf numFmtId="3" fontId="31" fillId="2" borderId="40" xfId="0" applyNumberFormat="1" applyFont="1" applyFill="1" applyBorder="1" applyAlignment="1">
      <alignment horizontal="right"/>
    </xf>
    <xf numFmtId="3" fontId="31" fillId="2" borderId="39" xfId="0" applyNumberFormat="1" applyFont="1" applyFill="1" applyBorder="1" applyAlignment="1">
      <alignment horizontal="right"/>
    </xf>
    <xf numFmtId="3" fontId="32" fillId="0" borderId="39" xfId="0" applyNumberFormat="1" applyFont="1" applyBorder="1" applyAlignment="1">
      <alignment horizontal="right"/>
    </xf>
    <xf numFmtId="3" fontId="32" fillId="0" borderId="40" xfId="0" applyNumberFormat="1" applyFont="1" applyBorder="1" applyAlignment="1">
      <alignment horizontal="right"/>
    </xf>
    <xf numFmtId="3" fontId="32" fillId="2" borderId="39" xfId="0" applyNumberFormat="1" applyFont="1" applyFill="1" applyBorder="1" applyAlignment="1">
      <alignment horizontal="right"/>
    </xf>
    <xf numFmtId="3" fontId="32" fillId="2" borderId="57" xfId="0" applyNumberFormat="1" applyFont="1" applyFill="1" applyBorder="1" applyAlignment="1">
      <alignment horizontal="right"/>
    </xf>
    <xf numFmtId="3" fontId="32" fillId="2" borderId="40" xfId="0" applyNumberFormat="1" applyFont="1" applyFill="1" applyBorder="1" applyAlignment="1">
      <alignment horizontal="right"/>
    </xf>
    <xf numFmtId="3" fontId="32" fillId="2" borderId="56" xfId="0" applyNumberFormat="1" applyFont="1" applyFill="1" applyBorder="1" applyAlignment="1">
      <alignment horizontal="right"/>
    </xf>
    <xf numFmtId="3" fontId="32" fillId="2" borderId="42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/>
    </xf>
    <xf numFmtId="3" fontId="31" fillId="0" borderId="31" xfId="0" applyNumberFormat="1" applyFont="1" applyBorder="1" applyAlignment="1">
      <alignment horizontal="right"/>
    </xf>
    <xf numFmtId="3" fontId="31" fillId="0" borderId="30" xfId="0" applyNumberFormat="1" applyFont="1" applyBorder="1" applyAlignment="1">
      <alignment horizontal="right"/>
    </xf>
    <xf numFmtId="3" fontId="31" fillId="2" borderId="31" xfId="0" applyNumberFormat="1" applyFont="1" applyFill="1" applyBorder="1" applyAlignment="1">
      <alignment horizontal="right"/>
    </xf>
    <xf numFmtId="3" fontId="31" fillId="2" borderId="30" xfId="0" applyNumberFormat="1" applyFont="1" applyFill="1" applyBorder="1" applyAlignment="1">
      <alignment horizontal="right"/>
    </xf>
    <xf numFmtId="3" fontId="31" fillId="0" borderId="6" xfId="0" applyNumberFormat="1" applyFont="1" applyBorder="1" applyAlignment="1">
      <alignment/>
    </xf>
    <xf numFmtId="3" fontId="31" fillId="0" borderId="38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right"/>
    </xf>
    <xf numFmtId="3" fontId="31" fillId="0" borderId="17" xfId="0" applyNumberFormat="1" applyFont="1" applyBorder="1" applyAlignment="1">
      <alignment horizontal="right"/>
    </xf>
    <xf numFmtId="3" fontId="31" fillId="2" borderId="18" xfId="0" applyNumberFormat="1" applyFont="1" applyFill="1" applyBorder="1" applyAlignment="1">
      <alignment horizontal="right"/>
    </xf>
    <xf numFmtId="3" fontId="31" fillId="2" borderId="17" xfId="0" applyNumberFormat="1" applyFont="1" applyFill="1" applyBorder="1" applyAlignment="1">
      <alignment horizontal="right"/>
    </xf>
    <xf numFmtId="3" fontId="32" fillId="0" borderId="56" xfId="0" applyNumberFormat="1" applyFont="1" applyBorder="1" applyAlignment="1">
      <alignment horizontal="right"/>
    </xf>
    <xf numFmtId="3" fontId="31" fillId="0" borderId="5" xfId="0" applyNumberFormat="1" applyFont="1" applyBorder="1" applyAlignment="1">
      <alignment/>
    </xf>
    <xf numFmtId="3" fontId="31" fillId="0" borderId="32" xfId="0" applyNumberFormat="1" applyFont="1" applyBorder="1" applyAlignment="1">
      <alignment/>
    </xf>
    <xf numFmtId="3" fontId="32" fillId="0" borderId="57" xfId="0" applyNumberFormat="1" applyFont="1" applyBorder="1" applyAlignment="1">
      <alignment horizontal="right"/>
    </xf>
    <xf numFmtId="3" fontId="31" fillId="0" borderId="5" xfId="0" applyNumberFormat="1" applyFont="1" applyBorder="1" applyAlignment="1">
      <alignment wrapText="1"/>
    </xf>
    <xf numFmtId="3" fontId="31" fillId="0" borderId="27" xfId="0" applyNumberFormat="1" applyFont="1" applyFill="1" applyBorder="1" applyAlignment="1">
      <alignment horizontal="right"/>
    </xf>
    <xf numFmtId="3" fontId="31" fillId="0" borderId="6" xfId="0" applyNumberFormat="1" applyFont="1" applyBorder="1" applyAlignment="1">
      <alignment wrapText="1"/>
    </xf>
    <xf numFmtId="3" fontId="31" fillId="0" borderId="44" xfId="0" applyNumberFormat="1" applyFont="1" applyBorder="1" applyAlignment="1">
      <alignment horizontal="center"/>
    </xf>
    <xf numFmtId="3" fontId="31" fillId="0" borderId="42" xfId="0" applyNumberFormat="1" applyFont="1" applyBorder="1" applyAlignment="1">
      <alignment wrapText="1"/>
    </xf>
    <xf numFmtId="3" fontId="31" fillId="0" borderId="55" xfId="0" applyNumberFormat="1" applyFont="1" applyFill="1" applyBorder="1" applyAlignment="1">
      <alignment horizontal="right"/>
    </xf>
    <xf numFmtId="3" fontId="31" fillId="0" borderId="16" xfId="0" applyNumberFormat="1" applyFont="1" applyBorder="1" applyAlignment="1">
      <alignment horizontal="center"/>
    </xf>
    <xf numFmtId="3" fontId="31" fillId="2" borderId="68" xfId="0" applyNumberFormat="1" applyFont="1" applyFill="1" applyBorder="1" applyAlignment="1">
      <alignment horizontal="right"/>
    </xf>
    <xf numFmtId="3" fontId="31" fillId="0" borderId="39" xfId="0" applyNumberFormat="1" applyFont="1" applyBorder="1" applyAlignment="1">
      <alignment horizontal="right"/>
    </xf>
    <xf numFmtId="3" fontId="31" fillId="0" borderId="40" xfId="0" applyNumberFormat="1" applyFont="1" applyBorder="1" applyAlignment="1">
      <alignment horizontal="right"/>
    </xf>
    <xf numFmtId="3" fontId="31" fillId="2" borderId="69" xfId="0" applyNumberFormat="1" applyFont="1" applyFill="1" applyBorder="1" applyAlignment="1">
      <alignment horizontal="right"/>
    </xf>
    <xf numFmtId="3" fontId="32" fillId="2" borderId="70" xfId="0" applyNumberFormat="1" applyFont="1" applyFill="1" applyBorder="1" applyAlignment="1">
      <alignment horizontal="right"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/>
    </xf>
    <xf numFmtId="3" fontId="31" fillId="0" borderId="14" xfId="0" applyNumberFormat="1" applyFont="1" applyBorder="1" applyAlignment="1">
      <alignment horizontal="center" vertical="center"/>
    </xf>
    <xf numFmtId="3" fontId="31" fillId="0" borderId="39" xfId="0" applyNumberFormat="1" applyFont="1" applyBorder="1" applyAlignment="1">
      <alignment vertical="center" wrapText="1"/>
    </xf>
    <xf numFmtId="3" fontId="31" fillId="0" borderId="13" xfId="0" applyNumberFormat="1" applyFont="1" applyBorder="1" applyAlignment="1">
      <alignment horizontal="center" vertical="center"/>
    </xf>
    <xf numFmtId="3" fontId="31" fillId="0" borderId="5" xfId="0" applyNumberFormat="1" applyFont="1" applyBorder="1" applyAlignment="1">
      <alignment horizontal="left" wrapText="1"/>
    </xf>
    <xf numFmtId="3" fontId="31" fillId="0" borderId="38" xfId="0" applyNumberFormat="1" applyFont="1" applyBorder="1" applyAlignment="1">
      <alignment horizontal="center"/>
    </xf>
    <xf numFmtId="3" fontId="31" fillId="0" borderId="39" xfId="0" applyNumberFormat="1" applyFont="1" applyBorder="1" applyAlignment="1">
      <alignment horizontal="left" wrapText="1"/>
    </xf>
    <xf numFmtId="3" fontId="31" fillId="2" borderId="13" xfId="0" applyNumberFormat="1" applyFont="1" applyFill="1" applyBorder="1" applyAlignment="1">
      <alignment horizontal="center"/>
    </xf>
    <xf numFmtId="3" fontId="31" fillId="2" borderId="5" xfId="0" applyNumberFormat="1" applyFont="1" applyFill="1" applyBorder="1" applyAlignment="1">
      <alignment/>
    </xf>
    <xf numFmtId="3" fontId="31" fillId="2" borderId="14" xfId="0" applyNumberFormat="1" applyFont="1" applyFill="1" applyBorder="1" applyAlignment="1">
      <alignment horizontal="center"/>
    </xf>
    <xf numFmtId="3" fontId="31" fillId="2" borderId="6" xfId="0" applyNumberFormat="1" applyFont="1" applyFill="1" applyBorder="1" applyAlignment="1">
      <alignment/>
    </xf>
    <xf numFmtId="3" fontId="32" fillId="0" borderId="6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1" fillId="0" borderId="71" xfId="0" applyNumberFormat="1" applyFont="1" applyFill="1" applyBorder="1" applyAlignment="1">
      <alignment horizontal="right"/>
    </xf>
    <xf numFmtId="3" fontId="32" fillId="0" borderId="56" xfId="0" applyNumberFormat="1" applyFont="1" applyFill="1" applyBorder="1" applyAlignment="1">
      <alignment horizontal="right"/>
    </xf>
    <xf numFmtId="3" fontId="31" fillId="0" borderId="43" xfId="0" applyNumberFormat="1" applyFont="1" applyBorder="1" applyAlignment="1">
      <alignment horizontal="right"/>
    </xf>
    <xf numFmtId="3" fontId="32" fillId="0" borderId="72" xfId="0" applyNumberFormat="1" applyFont="1" applyBorder="1" applyAlignment="1">
      <alignment/>
    </xf>
    <xf numFmtId="3" fontId="32" fillId="0" borderId="56" xfId="0" applyNumberFormat="1" applyFont="1" applyBorder="1" applyAlignment="1">
      <alignment/>
    </xf>
    <xf numFmtId="3" fontId="31" fillId="0" borderId="5" xfId="0" applyNumberFormat="1" applyFont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/>
    </xf>
    <xf numFmtId="3" fontId="31" fillId="0" borderId="0" xfId="0" applyNumberFormat="1" applyFont="1" applyBorder="1" applyAlignment="1">
      <alignment/>
    </xf>
    <xf numFmtId="3" fontId="31" fillId="0" borderId="0" xfId="0" applyNumberFormat="1" applyFont="1" applyAlignment="1">
      <alignment horizontal="left"/>
    </xf>
    <xf numFmtId="3" fontId="32" fillId="0" borderId="0" xfId="0" applyNumberFormat="1" applyFont="1" applyAlignment="1">
      <alignment horizontal="center"/>
    </xf>
    <xf numFmtId="3" fontId="31" fillId="0" borderId="0" xfId="0" applyNumberFormat="1" applyFont="1" applyFill="1" applyBorder="1" applyAlignment="1">
      <alignment horizontal="left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1" fillId="0" borderId="56" xfId="0" applyNumberFormat="1" applyFont="1" applyBorder="1" applyAlignment="1">
      <alignment horizontal="right"/>
    </xf>
    <xf numFmtId="3" fontId="31" fillId="2" borderId="56" xfId="0" applyNumberFormat="1" applyFont="1" applyFill="1" applyBorder="1" applyAlignment="1">
      <alignment horizontal="right"/>
    </xf>
    <xf numFmtId="3" fontId="31" fillId="0" borderId="73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/>
    </xf>
    <xf numFmtId="3" fontId="31" fillId="0" borderId="74" xfId="0" applyNumberFormat="1" applyFont="1" applyBorder="1" applyAlignment="1">
      <alignment horizontal="right"/>
    </xf>
    <xf numFmtId="49" fontId="31" fillId="0" borderId="6" xfId="0" applyNumberFormat="1" applyFont="1" applyBorder="1" applyAlignment="1">
      <alignment horizontal="right"/>
    </xf>
    <xf numFmtId="3" fontId="21" fillId="0" borderId="14" xfId="0" applyFont="1" applyBorder="1" applyAlignment="1">
      <alignment horizontal="right" wrapText="1"/>
    </xf>
    <xf numFmtId="3" fontId="23" fillId="0" borderId="44" xfId="0" applyFont="1" applyBorder="1" applyAlignment="1">
      <alignment/>
    </xf>
    <xf numFmtId="177" fontId="5" fillId="0" borderId="42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/>
    </xf>
    <xf numFmtId="177" fontId="34" fillId="0" borderId="6" xfId="0" applyNumberFormat="1" applyFont="1" applyBorder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5" xfId="0" applyNumberFormat="1" applyFont="1" applyBorder="1" applyAlignment="1">
      <alignment horizontal="right"/>
    </xf>
    <xf numFmtId="177" fontId="34" fillId="0" borderId="5" xfId="0" applyNumberFormat="1" applyFont="1" applyBorder="1" applyAlignment="1">
      <alignment horizontal="right"/>
    </xf>
    <xf numFmtId="3" fontId="34" fillId="0" borderId="27" xfId="0" applyNumberFormat="1" applyFont="1" applyBorder="1" applyAlignment="1">
      <alignment horizontal="right"/>
    </xf>
    <xf numFmtId="177" fontId="34" fillId="0" borderId="32" xfId="0" applyNumberFormat="1" applyFont="1" applyBorder="1" applyAlignment="1">
      <alignment horizontal="right"/>
    </xf>
    <xf numFmtId="3" fontId="34" fillId="0" borderId="32" xfId="0" applyNumberFormat="1" applyFont="1" applyBorder="1" applyAlignment="1">
      <alignment horizontal="right"/>
    </xf>
    <xf numFmtId="3" fontId="34" fillId="0" borderId="75" xfId="0" applyNumberFormat="1" applyFont="1" applyBorder="1" applyAlignment="1">
      <alignment horizontal="right"/>
    </xf>
    <xf numFmtId="3" fontId="34" fillId="0" borderId="0" xfId="0" applyFont="1" applyAlignment="1">
      <alignment/>
    </xf>
    <xf numFmtId="3" fontId="21" fillId="2" borderId="6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21" fillId="2" borderId="42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/>
    </xf>
    <xf numFmtId="3" fontId="5" fillId="2" borderId="56" xfId="0" applyNumberFormat="1" applyFont="1" applyFill="1" applyBorder="1" applyAlignment="1">
      <alignment horizontal="right" vertical="center"/>
    </xf>
    <xf numFmtId="3" fontId="21" fillId="0" borderId="5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right"/>
    </xf>
    <xf numFmtId="3" fontId="21" fillId="0" borderId="42" xfId="0" applyNumberFormat="1" applyFont="1" applyFill="1" applyBorder="1" applyAlignment="1">
      <alignment horizontal="right"/>
    </xf>
    <xf numFmtId="3" fontId="34" fillId="0" borderId="32" xfId="0" applyNumberFormat="1" applyFont="1" applyFill="1" applyBorder="1" applyAlignment="1">
      <alignment horizontal="right"/>
    </xf>
    <xf numFmtId="3" fontId="5" fillId="0" borderId="58" xfId="0" applyNumberFormat="1" applyFont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177" fontId="34" fillId="0" borderId="42" xfId="0" applyNumberFormat="1" applyFont="1" applyBorder="1" applyAlignment="1">
      <alignment horizontal="right"/>
    </xf>
    <xf numFmtId="177" fontId="21" fillId="0" borderId="19" xfId="0" applyNumberFormat="1" applyFont="1" applyBorder="1" applyAlignment="1">
      <alignment horizontal="right"/>
    </xf>
    <xf numFmtId="177" fontId="21" fillId="0" borderId="61" xfId="0" applyNumberFormat="1" applyFont="1" applyBorder="1" applyAlignment="1">
      <alignment horizontal="right"/>
    </xf>
    <xf numFmtId="177" fontId="21" fillId="0" borderId="28" xfId="0" applyNumberFormat="1" applyFont="1" applyBorder="1" applyAlignment="1">
      <alignment horizontal="right"/>
    </xf>
    <xf numFmtId="177" fontId="5" fillId="0" borderId="76" xfId="0" applyNumberFormat="1" applyFont="1" applyBorder="1" applyAlignment="1">
      <alignment horizontal="right" vertical="center"/>
    </xf>
    <xf numFmtId="177" fontId="5" fillId="0" borderId="74" xfId="0" applyNumberFormat="1" applyFont="1" applyBorder="1" applyAlignment="1">
      <alignment horizontal="right" vertical="center"/>
    </xf>
    <xf numFmtId="177" fontId="21" fillId="0" borderId="15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/>
    </xf>
    <xf numFmtId="3" fontId="5" fillId="2" borderId="55" xfId="0" applyNumberFormat="1" applyFont="1" applyFill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177" fontId="5" fillId="4" borderId="59" xfId="0" applyNumberFormat="1" applyFont="1" applyFill="1" applyBorder="1" applyAlignment="1">
      <alignment horizontal="right" vertical="center"/>
    </xf>
    <xf numFmtId="3" fontId="5" fillId="4" borderId="29" xfId="0" applyNumberFormat="1" applyFont="1" applyFill="1" applyBorder="1" applyAlignment="1">
      <alignment horizontal="right" vertical="center"/>
    </xf>
    <xf numFmtId="3" fontId="5" fillId="4" borderId="22" xfId="0" applyNumberFormat="1" applyFont="1" applyFill="1" applyBorder="1" applyAlignment="1">
      <alignment horizontal="right" vertical="center"/>
    </xf>
    <xf numFmtId="3" fontId="32" fillId="2" borderId="56" xfId="0" applyNumberFormat="1" applyFont="1" applyFill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40" xfId="0" applyNumberFormat="1" applyFont="1" applyBorder="1" applyAlignment="1">
      <alignment horizontal="right" vertical="center"/>
    </xf>
    <xf numFmtId="3" fontId="32" fillId="10" borderId="77" xfId="0" applyNumberFormat="1" applyFont="1" applyFill="1" applyBorder="1" applyAlignment="1">
      <alignment horizontal="right" vertical="center"/>
    </xf>
    <xf numFmtId="3" fontId="31" fillId="0" borderId="0" xfId="0" applyFont="1" applyAlignment="1">
      <alignment/>
    </xf>
    <xf numFmtId="1" fontId="32" fillId="0" borderId="0" xfId="0" applyNumberFormat="1" applyFont="1" applyAlignment="1">
      <alignment/>
    </xf>
    <xf numFmtId="3" fontId="37" fillId="5" borderId="78" xfId="0" applyNumberFormat="1" applyFont="1" applyFill="1" applyBorder="1" applyAlignment="1">
      <alignment horizontal="center" vertical="center" wrapText="1"/>
    </xf>
    <xf numFmtId="3" fontId="32" fillId="10" borderId="17" xfId="0" applyNumberFormat="1" applyFont="1" applyFill="1" applyBorder="1" applyAlignment="1">
      <alignment horizontal="center" vertical="center" wrapText="1"/>
    </xf>
    <xf numFmtId="3" fontId="37" fillId="5" borderId="0" xfId="0" applyNumberFormat="1" applyFont="1" applyFill="1" applyBorder="1" applyAlignment="1">
      <alignment horizontal="center" vertical="center" wrapText="1"/>
    </xf>
    <xf numFmtId="3" fontId="32" fillId="0" borderId="0" xfId="0" applyFont="1" applyAlignment="1">
      <alignment/>
    </xf>
    <xf numFmtId="3" fontId="38" fillId="5" borderId="78" xfId="0" applyNumberFormat="1" applyFont="1" applyFill="1" applyBorder="1" applyAlignment="1">
      <alignment horizontal="centerContinuous" wrapText="1"/>
    </xf>
    <xf numFmtId="3" fontId="31" fillId="10" borderId="17" xfId="0" applyNumberFormat="1" applyFont="1" applyFill="1" applyBorder="1" applyAlignment="1">
      <alignment horizontal="center" wrapText="1"/>
    </xf>
    <xf numFmtId="3" fontId="38" fillId="5" borderId="0" xfId="0" applyNumberFormat="1" applyFont="1" applyFill="1" applyBorder="1" applyAlignment="1">
      <alignment horizontal="centerContinuous" wrapText="1"/>
    </xf>
    <xf numFmtId="3" fontId="32" fillId="0" borderId="0" xfId="0" applyNumberFormat="1" applyFont="1" applyFill="1" applyAlignment="1">
      <alignment/>
    </xf>
    <xf numFmtId="3" fontId="32" fillId="0" borderId="0" xfId="0" applyFont="1" applyFill="1" applyAlignment="1">
      <alignment/>
    </xf>
    <xf numFmtId="3" fontId="31" fillId="0" borderId="14" xfId="0" applyFont="1" applyBorder="1" applyAlignment="1">
      <alignment/>
    </xf>
    <xf numFmtId="3" fontId="31" fillId="0" borderId="6" xfId="0" applyFont="1" applyBorder="1" applyAlignment="1">
      <alignment/>
    </xf>
    <xf numFmtId="3" fontId="31" fillId="0" borderId="0" xfId="0" applyNumberFormat="1" applyFont="1" applyAlignment="1">
      <alignment/>
    </xf>
    <xf numFmtId="3" fontId="31" fillId="0" borderId="0" xfId="0" applyFont="1" applyAlignment="1">
      <alignment/>
    </xf>
    <xf numFmtId="3" fontId="31" fillId="0" borderId="67" xfId="0" applyFont="1" applyBorder="1" applyAlignment="1">
      <alignment/>
    </xf>
    <xf numFmtId="3" fontId="31" fillId="0" borderId="32" xfId="0" applyFont="1" applyBorder="1" applyAlignment="1">
      <alignment/>
    </xf>
    <xf numFmtId="3" fontId="32" fillId="0" borderId="72" xfId="0" applyFont="1" applyBorder="1" applyAlignment="1">
      <alignment vertical="center"/>
    </xf>
    <xf numFmtId="3" fontId="32" fillId="0" borderId="56" xfId="0" applyFont="1" applyBorder="1" applyAlignment="1">
      <alignment vertical="center"/>
    </xf>
    <xf numFmtId="3" fontId="32" fillId="0" borderId="0" xfId="0" applyNumberFormat="1" applyFont="1" applyAlignment="1">
      <alignment vertical="center"/>
    </xf>
    <xf numFmtId="3" fontId="32" fillId="0" borderId="0" xfId="0" applyFont="1" applyAlignment="1">
      <alignment vertical="center"/>
    </xf>
    <xf numFmtId="3" fontId="31" fillId="0" borderId="13" xfId="0" applyFont="1" applyBorder="1" applyAlignment="1">
      <alignment/>
    </xf>
    <xf numFmtId="3" fontId="31" fillId="0" borderId="5" xfId="0" applyFont="1" applyBorder="1" applyAlignment="1">
      <alignment/>
    </xf>
    <xf numFmtId="3" fontId="31" fillId="0" borderId="14" xfId="0" applyFont="1" applyBorder="1" applyAlignment="1">
      <alignment wrapText="1"/>
    </xf>
    <xf numFmtId="3" fontId="31" fillId="0" borderId="14" xfId="0" applyFont="1" applyBorder="1" applyAlignment="1">
      <alignment/>
    </xf>
    <xf numFmtId="3" fontId="31" fillId="0" borderId="0" xfId="0" applyNumberFormat="1" applyFont="1" applyAlignment="1">
      <alignment horizontal="right"/>
    </xf>
    <xf numFmtId="3" fontId="31" fillId="0" borderId="0" xfId="0" applyFont="1" applyAlignment="1">
      <alignment horizontal="right"/>
    </xf>
    <xf numFmtId="1" fontId="31" fillId="0" borderId="6" xfId="0" applyNumberFormat="1" applyFont="1" applyBorder="1" applyAlignment="1">
      <alignment/>
    </xf>
    <xf numFmtId="49" fontId="31" fillId="0" borderId="14" xfId="0" applyNumberFormat="1" applyFont="1" applyBorder="1" applyAlignment="1">
      <alignment/>
    </xf>
    <xf numFmtId="3" fontId="31" fillId="0" borderId="14" xfId="0" applyFont="1" applyBorder="1" applyAlignment="1">
      <alignment horizontal="left" wrapText="1"/>
    </xf>
    <xf numFmtId="1" fontId="31" fillId="0" borderId="6" xfId="0" applyNumberFormat="1" applyFont="1" applyBorder="1" applyAlignment="1">
      <alignment wrapText="1"/>
    </xf>
    <xf numFmtId="3" fontId="31" fillId="0" borderId="0" xfId="0" applyNumberFormat="1" applyFont="1" applyAlignment="1">
      <alignment/>
    </xf>
    <xf numFmtId="3" fontId="31" fillId="0" borderId="0" xfId="0" applyFont="1" applyAlignment="1">
      <alignment/>
    </xf>
    <xf numFmtId="3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1" fillId="0" borderId="2" xfId="0" applyNumberFormat="1" applyFont="1" applyBorder="1" applyAlignment="1">
      <alignment/>
    </xf>
    <xf numFmtId="3" fontId="37" fillId="5" borderId="79" xfId="0" applyNumberFormat="1" applyFont="1" applyFill="1" applyBorder="1" applyAlignment="1">
      <alignment horizontal="center" vertical="center" wrapText="1"/>
    </xf>
    <xf numFmtId="3" fontId="32" fillId="10" borderId="46" xfId="0" applyNumberFormat="1" applyFont="1" applyFill="1" applyBorder="1" applyAlignment="1">
      <alignment horizontal="center" vertical="center" wrapText="1"/>
    </xf>
    <xf numFmtId="3" fontId="37" fillId="5" borderId="52" xfId="0" applyNumberFormat="1" applyFont="1" applyFill="1" applyBorder="1" applyAlignment="1">
      <alignment horizontal="center" vertical="center" wrapText="1"/>
    </xf>
    <xf numFmtId="3" fontId="31" fillId="0" borderId="6" xfId="0" applyFont="1" applyBorder="1" applyAlignment="1">
      <alignment wrapText="1"/>
    </xf>
    <xf numFmtId="3" fontId="31" fillId="0" borderId="44" xfId="0" applyFont="1" applyBorder="1" applyAlignment="1">
      <alignment/>
    </xf>
    <xf numFmtId="3" fontId="31" fillId="0" borderId="42" xfId="0" applyFont="1" applyBorder="1" applyAlignment="1">
      <alignment wrapText="1"/>
    </xf>
    <xf numFmtId="3" fontId="32" fillId="0" borderId="38" xfId="0" applyFont="1" applyBorder="1" applyAlignment="1">
      <alignment vertical="center"/>
    </xf>
    <xf numFmtId="3" fontId="32" fillId="0" borderId="39" xfId="0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3" fontId="32" fillId="0" borderId="0" xfId="0" applyFont="1" applyBorder="1" applyAlignment="1">
      <alignment/>
    </xf>
    <xf numFmtId="3" fontId="35" fillId="0" borderId="0" xfId="0" applyNumberFormat="1" applyFont="1" applyAlignment="1">
      <alignment/>
    </xf>
    <xf numFmtId="3" fontId="31" fillId="0" borderId="67" xfId="0" applyFont="1" applyBorder="1" applyAlignment="1">
      <alignment wrapText="1"/>
    </xf>
    <xf numFmtId="3" fontId="32" fillId="0" borderId="62" xfId="0" applyNumberFormat="1" applyFont="1" applyBorder="1" applyAlignment="1">
      <alignment horizontal="right" vertical="center"/>
    </xf>
    <xf numFmtId="3" fontId="32" fillId="0" borderId="61" xfId="0" applyNumberFormat="1" applyFont="1" applyBorder="1" applyAlignment="1">
      <alignment horizontal="right" vertical="center"/>
    </xf>
    <xf numFmtId="3" fontId="32" fillId="0" borderId="74" xfId="0" applyNumberFormat="1" applyFont="1" applyBorder="1" applyAlignment="1">
      <alignment horizontal="right" vertical="center"/>
    </xf>
    <xf numFmtId="3" fontId="32" fillId="10" borderId="80" xfId="0" applyNumberFormat="1" applyFont="1" applyFill="1" applyBorder="1" applyAlignment="1">
      <alignment horizontal="right" vertical="center"/>
    </xf>
    <xf numFmtId="3" fontId="32" fillId="10" borderId="76" xfId="0" applyNumberFormat="1" applyFont="1" applyFill="1" applyBorder="1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3" fontId="32" fillId="0" borderId="0" xfId="0" applyFont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vertical="center"/>
    </xf>
    <xf numFmtId="3" fontId="39" fillId="0" borderId="0" xfId="0" applyFont="1" applyAlignment="1">
      <alignment vertical="center"/>
    </xf>
    <xf numFmtId="3" fontId="32" fillId="10" borderId="81" xfId="0" applyNumberFormat="1" applyFont="1" applyFill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right"/>
    </xf>
    <xf numFmtId="3" fontId="31" fillId="2" borderId="6" xfId="0" applyNumberFormat="1" applyFont="1" applyFill="1" applyBorder="1" applyAlignment="1">
      <alignment wrapText="1"/>
    </xf>
    <xf numFmtId="3" fontId="31" fillId="2" borderId="6" xfId="0" applyNumberFormat="1" applyFont="1" applyFill="1" applyBorder="1" applyAlignment="1">
      <alignment horizontal="right" wrapText="1"/>
    </xf>
    <xf numFmtId="3" fontId="31" fillId="0" borderId="27" xfId="0" applyNumberFormat="1" applyFont="1" applyBorder="1" applyAlignment="1">
      <alignment horizontal="right" wrapText="1"/>
    </xf>
    <xf numFmtId="3" fontId="31" fillId="2" borderId="5" xfId="0" applyNumberFormat="1" applyFont="1" applyFill="1" applyBorder="1" applyAlignment="1">
      <alignment horizontal="right" wrapText="1"/>
    </xf>
    <xf numFmtId="3" fontId="31" fillId="0" borderId="5" xfId="0" applyNumberFormat="1" applyFont="1" applyBorder="1" applyAlignment="1">
      <alignment horizontal="right" wrapText="1"/>
    </xf>
    <xf numFmtId="3" fontId="31" fillId="0" borderId="28" xfId="0" applyNumberFormat="1" applyFont="1" applyBorder="1" applyAlignment="1">
      <alignment horizontal="right" wrapText="1"/>
    </xf>
    <xf numFmtId="3" fontId="31" fillId="0" borderId="0" xfId="0" applyNumberFormat="1" applyFont="1" applyAlignment="1">
      <alignment wrapText="1"/>
    </xf>
    <xf numFmtId="3" fontId="0" fillId="0" borderId="0" xfId="0" applyNumberForma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32" fillId="10" borderId="56" xfId="0" applyNumberFormat="1" applyFont="1" applyFill="1" applyBorder="1" applyAlignment="1">
      <alignment horizontal="right" vertical="center"/>
    </xf>
    <xf numFmtId="3" fontId="32" fillId="10" borderId="42" xfId="0" applyNumberFormat="1" applyFont="1" applyFill="1" applyBorder="1" applyAlignment="1">
      <alignment horizontal="right" vertical="center"/>
    </xf>
    <xf numFmtId="3" fontId="32" fillId="10" borderId="39" xfId="0" applyNumberFormat="1" applyFont="1" applyFill="1" applyBorder="1" applyAlignment="1">
      <alignment horizontal="right" vertical="center"/>
    </xf>
    <xf numFmtId="3" fontId="32" fillId="10" borderId="6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2" fillId="10" borderId="57" xfId="0" applyNumberFormat="1" applyFont="1" applyFill="1" applyBorder="1" applyAlignment="1">
      <alignment horizontal="right" vertical="center"/>
    </xf>
    <xf numFmtId="3" fontId="32" fillId="10" borderId="62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1" fillId="0" borderId="33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3" fontId="34" fillId="0" borderId="17" xfId="0" applyNumberFormat="1" applyFont="1" applyBorder="1" applyAlignment="1">
      <alignment horizontal="right"/>
    </xf>
    <xf numFmtId="3" fontId="34" fillId="0" borderId="42" xfId="0" applyNumberFormat="1" applyFont="1" applyBorder="1" applyAlignment="1">
      <alignment horizontal="right"/>
    </xf>
    <xf numFmtId="3" fontId="34" fillId="0" borderId="55" xfId="0" applyNumberFormat="1" applyFont="1" applyBorder="1" applyAlignment="1">
      <alignment horizontal="right"/>
    </xf>
    <xf numFmtId="3" fontId="31" fillId="0" borderId="13" xfId="0" applyFont="1" applyBorder="1" applyAlignment="1">
      <alignment horizontal="center"/>
    </xf>
    <xf numFmtId="3" fontId="31" fillId="0" borderId="5" xfId="0" applyFont="1" applyBorder="1" applyAlignment="1">
      <alignment vertical="center" wrapText="1"/>
    </xf>
    <xf numFmtId="177" fontId="31" fillId="0" borderId="5" xfId="0" applyNumberFormat="1" applyFont="1" applyBorder="1" applyAlignment="1">
      <alignment horizontal="right"/>
    </xf>
    <xf numFmtId="3" fontId="31" fillId="0" borderId="14" xfId="0" applyFont="1" applyBorder="1" applyAlignment="1">
      <alignment horizontal="center"/>
    </xf>
    <xf numFmtId="177" fontId="31" fillId="0" borderId="6" xfId="0" applyNumberFormat="1" applyFont="1" applyBorder="1" applyAlignment="1">
      <alignment horizontal="right"/>
    </xf>
    <xf numFmtId="3" fontId="31" fillId="0" borderId="6" xfId="0" applyFont="1" applyBorder="1" applyAlignment="1">
      <alignment vertical="center" wrapText="1"/>
    </xf>
    <xf numFmtId="3" fontId="31" fillId="0" borderId="14" xfId="0" applyFont="1" applyBorder="1" applyAlignment="1">
      <alignment horizontal="center" wrapText="1"/>
    </xf>
    <xf numFmtId="3" fontId="31" fillId="0" borderId="67" xfId="0" applyFont="1" applyBorder="1" applyAlignment="1">
      <alignment horizontal="center"/>
    </xf>
    <xf numFmtId="3" fontId="31" fillId="0" borderId="42" xfId="0" applyFont="1" applyBorder="1" applyAlignment="1">
      <alignment vertical="center" wrapText="1"/>
    </xf>
    <xf numFmtId="177" fontId="31" fillId="0" borderId="32" xfId="0" applyNumberFormat="1" applyFont="1" applyBorder="1" applyAlignment="1">
      <alignment horizontal="right"/>
    </xf>
    <xf numFmtId="3" fontId="31" fillId="0" borderId="31" xfId="0" applyFont="1" applyBorder="1" applyAlignment="1">
      <alignment/>
    </xf>
    <xf numFmtId="3" fontId="31" fillId="0" borderId="6" xfId="0" applyFont="1" applyBorder="1" applyAlignment="1">
      <alignment/>
    </xf>
    <xf numFmtId="3" fontId="31" fillId="0" borderId="38" xfId="0" applyFont="1" applyBorder="1" applyAlignment="1">
      <alignment horizontal="center" vertical="center" wrapText="1"/>
    </xf>
    <xf numFmtId="3" fontId="31" fillId="0" borderId="5" xfId="0" applyFont="1" applyBorder="1" applyAlignment="1">
      <alignment/>
    </xf>
    <xf numFmtId="3" fontId="31" fillId="0" borderId="82" xfId="0" applyFont="1" applyBorder="1" applyAlignment="1">
      <alignment horizontal="center"/>
    </xf>
    <xf numFmtId="3" fontId="31" fillId="0" borderId="40" xfId="0" applyFont="1" applyBorder="1" applyAlignment="1">
      <alignment/>
    </xf>
    <xf numFmtId="177" fontId="31" fillId="0" borderId="39" xfId="0" applyNumberFormat="1" applyFont="1" applyBorder="1" applyAlignment="1">
      <alignment horizontal="right"/>
    </xf>
    <xf numFmtId="3" fontId="31" fillId="0" borderId="5" xfId="0" applyFont="1" applyBorder="1" applyAlignment="1">
      <alignment wrapText="1"/>
    </xf>
    <xf numFmtId="3" fontId="31" fillId="0" borderId="44" xfId="0" applyFont="1" applyBorder="1" applyAlignment="1">
      <alignment horizontal="center"/>
    </xf>
    <xf numFmtId="3" fontId="31" fillId="0" borderId="16" xfId="0" applyFont="1" applyBorder="1" applyAlignment="1">
      <alignment horizontal="center"/>
    </xf>
    <xf numFmtId="3" fontId="31" fillId="0" borderId="42" xfId="0" applyFont="1" applyBorder="1" applyAlignment="1">
      <alignment/>
    </xf>
    <xf numFmtId="177" fontId="31" fillId="0" borderId="42" xfId="0" applyNumberFormat="1" applyFont="1" applyBorder="1" applyAlignment="1">
      <alignment horizontal="right"/>
    </xf>
    <xf numFmtId="3" fontId="31" fillId="0" borderId="13" xfId="0" applyFont="1" applyBorder="1" applyAlignment="1">
      <alignment horizontal="center" vertical="center" wrapText="1"/>
    </xf>
    <xf numFmtId="3" fontId="31" fillId="0" borderId="14" xfId="0" applyFont="1" applyBorder="1" applyAlignment="1">
      <alignment horizontal="center" vertical="center"/>
    </xf>
    <xf numFmtId="3" fontId="31" fillId="0" borderId="39" xfId="0" applyFont="1" applyBorder="1" applyAlignment="1">
      <alignment vertical="center" wrapText="1"/>
    </xf>
    <xf numFmtId="3" fontId="31" fillId="0" borderId="13" xfId="0" applyFont="1" applyBorder="1" applyAlignment="1">
      <alignment horizontal="center" vertical="center"/>
    </xf>
    <xf numFmtId="3" fontId="31" fillId="0" borderId="5" xfId="0" applyFont="1" applyBorder="1" applyAlignment="1">
      <alignment horizontal="left" wrapText="1"/>
    </xf>
    <xf numFmtId="3" fontId="31" fillId="0" borderId="38" xfId="0" applyFont="1" applyBorder="1" applyAlignment="1">
      <alignment horizontal="center"/>
    </xf>
    <xf numFmtId="3" fontId="31" fillId="0" borderId="39" xfId="0" applyFont="1" applyBorder="1" applyAlignment="1">
      <alignment horizontal="left" wrapText="1"/>
    </xf>
    <xf numFmtId="3" fontId="32" fillId="0" borderId="0" xfId="0" applyFont="1" applyBorder="1" applyAlignment="1">
      <alignment horizontal="center"/>
    </xf>
    <xf numFmtId="3" fontId="31" fillId="0" borderId="0" xfId="0" applyFont="1" applyBorder="1" applyAlignment="1">
      <alignment/>
    </xf>
    <xf numFmtId="177" fontId="31" fillId="0" borderId="0" xfId="0" applyNumberFormat="1" applyFont="1" applyBorder="1" applyAlignment="1">
      <alignment/>
    </xf>
    <xf numFmtId="172" fontId="31" fillId="2" borderId="5" xfId="0" applyNumberFormat="1" applyFont="1" applyFill="1" applyBorder="1" applyAlignment="1">
      <alignment horizontal="right"/>
    </xf>
    <xf numFmtId="172" fontId="31" fillId="0" borderId="5" xfId="0" applyNumberFormat="1" applyFont="1" applyBorder="1" applyAlignment="1">
      <alignment horizontal="right"/>
    </xf>
    <xf numFmtId="172" fontId="31" fillId="2" borderId="6" xfId="0" applyNumberFormat="1" applyFont="1" applyFill="1" applyBorder="1" applyAlignment="1">
      <alignment horizontal="right"/>
    </xf>
    <xf numFmtId="172" fontId="31" fillId="0" borderId="6" xfId="0" applyNumberFormat="1" applyFont="1" applyBorder="1" applyAlignment="1">
      <alignment horizontal="right"/>
    </xf>
    <xf numFmtId="172" fontId="31" fillId="2" borderId="32" xfId="0" applyNumberFormat="1" applyFont="1" applyFill="1" applyBorder="1" applyAlignment="1">
      <alignment horizontal="right"/>
    </xf>
    <xf numFmtId="172" fontId="31" fillId="0" borderId="32" xfId="0" applyNumberFormat="1" applyFont="1" applyBorder="1" applyAlignment="1">
      <alignment horizontal="right"/>
    </xf>
    <xf numFmtId="172" fontId="31" fillId="2" borderId="39" xfId="0" applyNumberFormat="1" applyFont="1" applyFill="1" applyBorder="1" applyAlignment="1">
      <alignment horizontal="right"/>
    </xf>
    <xf numFmtId="172" fontId="31" fillId="0" borderId="39" xfId="0" applyNumberFormat="1" applyFont="1" applyBorder="1" applyAlignment="1">
      <alignment horizontal="right"/>
    </xf>
    <xf numFmtId="172" fontId="31" fillId="2" borderId="42" xfId="0" applyNumberFormat="1" applyFont="1" applyFill="1" applyBorder="1" applyAlignment="1">
      <alignment horizontal="right"/>
    </xf>
    <xf numFmtId="172" fontId="31" fillId="0" borderId="42" xfId="0" applyNumberFormat="1" applyFont="1" applyBorder="1" applyAlignment="1">
      <alignment horizontal="right"/>
    </xf>
    <xf numFmtId="172" fontId="31" fillId="0" borderId="0" xfId="0" applyNumberFormat="1" applyFont="1" applyBorder="1" applyAlignment="1">
      <alignment/>
    </xf>
    <xf numFmtId="172" fontId="3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31" fillId="2" borderId="15" xfId="0" applyNumberFormat="1" applyFont="1" applyFill="1" applyBorder="1" applyAlignment="1">
      <alignment horizontal="right"/>
    </xf>
    <xf numFmtId="172" fontId="31" fillId="0" borderId="27" xfId="0" applyNumberFormat="1" applyFont="1" applyBorder="1" applyAlignment="1">
      <alignment horizontal="right"/>
    </xf>
    <xf numFmtId="172" fontId="31" fillId="2" borderId="55" xfId="0" applyNumberFormat="1" applyFont="1" applyFill="1" applyBorder="1" applyAlignment="1">
      <alignment horizontal="right"/>
    </xf>
    <xf numFmtId="172" fontId="31" fillId="0" borderId="28" xfId="0" applyNumberFormat="1" applyFont="1" applyBorder="1" applyAlignment="1">
      <alignment horizontal="right"/>
    </xf>
    <xf numFmtId="172" fontId="31" fillId="0" borderId="74" xfId="0" applyNumberFormat="1" applyFont="1" applyBorder="1" applyAlignment="1">
      <alignment horizontal="right"/>
    </xf>
    <xf numFmtId="172" fontId="31" fillId="0" borderId="61" xfId="0" applyNumberFormat="1" applyFont="1" applyBorder="1" applyAlignment="1">
      <alignment horizontal="right"/>
    </xf>
    <xf numFmtId="177" fontId="3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3" fontId="5" fillId="0" borderId="56" xfId="0" applyNumberFormat="1" applyFont="1" applyBorder="1" applyAlignment="1">
      <alignment horizontal="right"/>
    </xf>
    <xf numFmtId="172" fontId="5" fillId="2" borderId="56" xfId="0" applyNumberFormat="1" applyFont="1" applyFill="1" applyBorder="1" applyAlignment="1">
      <alignment horizontal="right"/>
    </xf>
    <xf numFmtId="172" fontId="5" fillId="0" borderId="56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 horizontal="right"/>
    </xf>
    <xf numFmtId="172" fontId="5" fillId="0" borderId="42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172" fontId="5" fillId="2" borderId="42" xfId="0" applyNumberFormat="1" applyFont="1" applyFill="1" applyBorder="1" applyAlignment="1">
      <alignment horizontal="right"/>
    </xf>
    <xf numFmtId="3" fontId="5" fillId="4" borderId="59" xfId="0" applyNumberFormat="1" applyFont="1" applyFill="1" applyBorder="1" applyAlignment="1">
      <alignment horizontal="right" vertical="center"/>
    </xf>
    <xf numFmtId="172" fontId="5" fillId="4" borderId="59" xfId="0" applyNumberFormat="1" applyFont="1" applyFill="1" applyBorder="1" applyAlignment="1">
      <alignment horizontal="right" vertical="center"/>
    </xf>
    <xf numFmtId="172" fontId="5" fillId="4" borderId="7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172" fontId="5" fillId="4" borderId="58" xfId="0" applyNumberFormat="1" applyFont="1" applyFill="1" applyBorder="1" applyAlignment="1">
      <alignment horizontal="right" vertical="center"/>
    </xf>
    <xf numFmtId="172" fontId="5" fillId="4" borderId="76" xfId="0" applyNumberFormat="1" applyFont="1" applyFill="1" applyBorder="1" applyAlignment="1">
      <alignment horizontal="right" vertical="center"/>
    </xf>
    <xf numFmtId="172" fontId="5" fillId="0" borderId="55" xfId="0" applyNumberFormat="1" applyFont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3" fontId="5" fillId="2" borderId="56" xfId="0" applyNumberFormat="1" applyFont="1" applyFill="1" applyBorder="1" applyAlignment="1">
      <alignment horizontal="right"/>
    </xf>
    <xf numFmtId="3" fontId="5" fillId="2" borderId="57" xfId="0" applyNumberFormat="1" applyFont="1" applyFill="1" applyBorder="1" applyAlignment="1">
      <alignment horizontal="right"/>
    </xf>
    <xf numFmtId="172" fontId="5" fillId="0" borderId="74" xfId="0" applyNumberFormat="1" applyFont="1" applyBorder="1" applyAlignment="1">
      <alignment horizontal="right"/>
    </xf>
    <xf numFmtId="172" fontId="5" fillId="2" borderId="39" xfId="0" applyNumberFormat="1" applyFont="1" applyFill="1" applyBorder="1" applyAlignment="1">
      <alignment horizontal="right"/>
    </xf>
    <xf numFmtId="172" fontId="5" fillId="0" borderId="39" xfId="0" applyNumberFormat="1" applyFont="1" applyBorder="1" applyAlignment="1">
      <alignment horizontal="right"/>
    </xf>
    <xf numFmtId="172" fontId="5" fillId="0" borderId="61" xfId="0" applyNumberFormat="1" applyFont="1" applyBorder="1" applyAlignment="1">
      <alignment horizontal="right"/>
    </xf>
    <xf numFmtId="1" fontId="20" fillId="3" borderId="4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Fill="1" applyBorder="1" applyAlignment="1">
      <alignment/>
    </xf>
    <xf numFmtId="3" fontId="1" fillId="0" borderId="27" xfId="0" applyFont="1" applyBorder="1" applyAlignment="1">
      <alignment horizontal="centerContinuous" vertical="center" wrapText="1"/>
    </xf>
    <xf numFmtId="3" fontId="4" fillId="0" borderId="36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54" xfId="0" applyFont="1" applyBorder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6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3" fontId="1" fillId="0" borderId="0" xfId="0" applyFont="1" applyFill="1" applyBorder="1" applyAlignment="1">
      <alignment horizontal="center"/>
    </xf>
    <xf numFmtId="3" fontId="4" fillId="0" borderId="67" xfId="0" applyFont="1" applyBorder="1" applyAlignment="1">
      <alignment horizontal="center"/>
    </xf>
    <xf numFmtId="3" fontId="1" fillId="0" borderId="24" xfId="0" applyFont="1" applyBorder="1" applyAlignment="1">
      <alignment horizontal="centerContinuous" vertical="center" wrapText="1"/>
    </xf>
    <xf numFmtId="3" fontId="20" fillId="3" borderId="2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4" fillId="2" borderId="84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4" fillId="2" borderId="61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4" fillId="2" borderId="85" xfId="0" applyNumberFormat="1" applyFont="1" applyFill="1" applyBorder="1" applyAlignment="1">
      <alignment/>
    </xf>
    <xf numFmtId="3" fontId="4" fillId="2" borderId="86" xfId="0" applyNumberFormat="1" applyFont="1" applyFill="1" applyBorder="1" applyAlignment="1">
      <alignment/>
    </xf>
    <xf numFmtId="3" fontId="4" fillId="2" borderId="87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1" fillId="4" borderId="48" xfId="0" applyNumberFormat="1" applyFont="1" applyFill="1" applyBorder="1" applyAlignment="1">
      <alignment vertical="center"/>
    </xf>
    <xf numFmtId="3" fontId="4" fillId="2" borderId="87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/>
    </xf>
    <xf numFmtId="3" fontId="4" fillId="2" borderId="33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3" fontId="4" fillId="2" borderId="48" xfId="0" applyNumberFormat="1" applyFont="1" applyFill="1" applyBorder="1" applyAlignment="1">
      <alignment/>
    </xf>
    <xf numFmtId="3" fontId="1" fillId="4" borderId="23" xfId="0" applyNumberFormat="1" applyFont="1" applyFill="1" applyBorder="1" applyAlignment="1">
      <alignment vertical="center"/>
    </xf>
    <xf numFmtId="177" fontId="1" fillId="0" borderId="27" xfId="0" applyNumberFormat="1" applyFont="1" applyBorder="1" applyAlignment="1">
      <alignment horizontal="centerContinuous" vertical="center" wrapText="1"/>
    </xf>
    <xf numFmtId="3" fontId="4" fillId="0" borderId="13" xfId="0" applyFont="1" applyBorder="1" applyAlignment="1">
      <alignment horizontal="center" vertical="center"/>
    </xf>
    <xf numFmtId="3" fontId="4" fillId="0" borderId="34" xfId="0" applyFont="1" applyBorder="1" applyAlignment="1">
      <alignment/>
    </xf>
    <xf numFmtId="1" fontId="4" fillId="0" borderId="44" xfId="0" applyNumberFormat="1" applyFont="1" applyBorder="1" applyAlignment="1">
      <alignment horizontal="center"/>
    </xf>
    <xf numFmtId="3" fontId="1" fillId="0" borderId="0" xfId="0" applyFont="1" applyBorder="1" applyAlignment="1">
      <alignment horizontal="left" vertical="center" wrapText="1" indent="6"/>
    </xf>
    <xf numFmtId="177" fontId="1" fillId="0" borderId="0" xfId="0" applyNumberFormat="1" applyFont="1" applyBorder="1" applyAlignment="1">
      <alignment vertical="center"/>
    </xf>
    <xf numFmtId="3" fontId="1" fillId="0" borderId="0" xfId="0" applyFont="1" applyBorder="1" applyAlignment="1">
      <alignment vertical="center"/>
    </xf>
    <xf numFmtId="177" fontId="31" fillId="0" borderId="31" xfId="0" applyNumberFormat="1" applyFont="1" applyBorder="1" applyAlignment="1">
      <alignment horizontal="right"/>
    </xf>
    <xf numFmtId="172" fontId="31" fillId="2" borderId="31" xfId="0" applyNumberFormat="1" applyFont="1" applyFill="1" applyBorder="1" applyAlignment="1">
      <alignment horizontal="right"/>
    </xf>
    <xf numFmtId="172" fontId="31" fillId="0" borderId="31" xfId="0" applyNumberFormat="1" applyFont="1" applyBorder="1" applyAlignment="1">
      <alignment horizontal="right"/>
    </xf>
    <xf numFmtId="172" fontId="31" fillId="0" borderId="33" xfId="0" applyNumberFormat="1" applyFont="1" applyBorder="1" applyAlignment="1">
      <alignment horizontal="right"/>
    </xf>
    <xf numFmtId="3" fontId="47" fillId="5" borderId="18" xfId="0" applyNumberFormat="1" applyFont="1" applyFill="1" applyBorder="1" applyAlignment="1">
      <alignment horizontal="center" vertical="center" wrapText="1"/>
    </xf>
    <xf numFmtId="3" fontId="47" fillId="11" borderId="78" xfId="0" applyNumberFormat="1" applyFont="1" applyFill="1" applyBorder="1" applyAlignment="1">
      <alignment horizontal="center" vertical="center" wrapText="1"/>
    </xf>
    <xf numFmtId="3" fontId="47" fillId="11" borderId="0" xfId="0" applyNumberFormat="1" applyFont="1" applyFill="1" applyBorder="1" applyAlignment="1">
      <alignment horizontal="center" vertical="center" wrapText="1"/>
    </xf>
    <xf numFmtId="3" fontId="49" fillId="5" borderId="5" xfId="0" applyNumberFormat="1" applyFont="1" applyFill="1" applyBorder="1" applyAlignment="1">
      <alignment horizontal="centerContinuous" wrapText="1"/>
    </xf>
    <xf numFmtId="3" fontId="49" fillId="11" borderId="65" xfId="0" applyNumberFormat="1" applyFont="1" applyFill="1" applyBorder="1" applyAlignment="1">
      <alignment horizontal="centerContinuous" wrapText="1"/>
    </xf>
    <xf numFmtId="3" fontId="49" fillId="5" borderId="18" xfId="0" applyNumberFormat="1" applyFont="1" applyFill="1" applyBorder="1" applyAlignment="1">
      <alignment horizontal="centerContinuous" wrapText="1"/>
    </xf>
    <xf numFmtId="3" fontId="49" fillId="11" borderId="66" xfId="0" applyNumberFormat="1" applyFont="1" applyFill="1" applyBorder="1" applyAlignment="1">
      <alignment horizontal="centerContinuous" wrapText="1"/>
    </xf>
    <xf numFmtId="3" fontId="49" fillId="11" borderId="69" xfId="0" applyNumberFormat="1" applyFont="1" applyFill="1" applyBorder="1" applyAlignment="1">
      <alignment horizontal="centerContinuous" wrapText="1"/>
    </xf>
    <xf numFmtId="177" fontId="30" fillId="5" borderId="75" xfId="0" applyNumberFormat="1" applyFont="1" applyFill="1" applyBorder="1" applyAlignment="1">
      <alignment horizontal="center" vertical="center" wrapText="1"/>
    </xf>
    <xf numFmtId="177" fontId="30" fillId="5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Border="1" applyAlignment="1">
      <alignment/>
    </xf>
    <xf numFmtId="1" fontId="5" fillId="12" borderId="0" xfId="0" applyNumberFormat="1" applyFont="1" applyFill="1" applyAlignment="1">
      <alignment horizontal="center"/>
    </xf>
    <xf numFmtId="1" fontId="5" fillId="12" borderId="0" xfId="0" applyNumberFormat="1" applyFont="1" applyFill="1" applyAlignment="1">
      <alignment horizontal="left"/>
    </xf>
    <xf numFmtId="1" fontId="4" fillId="12" borderId="0" xfId="0" applyNumberFormat="1" applyFont="1" applyFill="1" applyAlignment="1">
      <alignment horizontal="center"/>
    </xf>
    <xf numFmtId="1" fontId="5" fillId="12" borderId="0" xfId="0" applyNumberFormat="1" applyFont="1" applyFill="1" applyAlignment="1">
      <alignment/>
    </xf>
    <xf numFmtId="177" fontId="4" fillId="12" borderId="0" xfId="0" applyNumberFormat="1" applyFont="1" applyFill="1" applyAlignment="1">
      <alignment/>
    </xf>
    <xf numFmtId="177" fontId="4" fillId="7" borderId="40" xfId="0" applyNumberFormat="1" applyFont="1" applyFill="1" applyBorder="1" applyAlignment="1">
      <alignment vertical="center"/>
    </xf>
    <xf numFmtId="177" fontId="30" fillId="5" borderId="17" xfId="0" applyNumberFormat="1" applyFont="1" applyFill="1" applyBorder="1" applyAlignment="1">
      <alignment/>
    </xf>
    <xf numFmtId="177" fontId="30" fillId="5" borderId="0" xfId="0" applyNumberFormat="1" applyFont="1" applyFill="1" applyBorder="1" applyAlignment="1">
      <alignment/>
    </xf>
    <xf numFmtId="177" fontId="30" fillId="5" borderId="27" xfId="0" applyNumberFormat="1" applyFont="1" applyFill="1" applyBorder="1" applyAlignment="1">
      <alignment horizontal="center" vertical="center"/>
    </xf>
    <xf numFmtId="177" fontId="30" fillId="5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wrapText="1"/>
    </xf>
    <xf numFmtId="177" fontId="0" fillId="0" borderId="0" xfId="0" applyNumberFormat="1" applyFont="1" applyAlignment="1">
      <alignment/>
    </xf>
    <xf numFmtId="177" fontId="4" fillId="7" borderId="39" xfId="0" applyNumberFormat="1" applyFont="1" applyFill="1" applyBorder="1" applyAlignment="1">
      <alignment vertical="center"/>
    </xf>
    <xf numFmtId="177" fontId="5" fillId="7" borderId="39" xfId="0" applyNumberFormat="1" applyFont="1" applyFill="1" applyBorder="1" applyAlignment="1">
      <alignment vertical="center"/>
    </xf>
    <xf numFmtId="177" fontId="4" fillId="7" borderId="63" xfId="0" applyNumberFormat="1" applyFont="1" applyFill="1" applyBorder="1" applyAlignment="1">
      <alignment horizontal="center" vertical="center" wrapText="1"/>
    </xf>
    <xf numFmtId="177" fontId="4" fillId="7" borderId="78" xfId="0" applyNumberFormat="1" applyFont="1" applyFill="1" applyBorder="1" applyAlignment="1">
      <alignment/>
    </xf>
    <xf numFmtId="177" fontId="4" fillId="7" borderId="65" xfId="0" applyNumberFormat="1" applyFont="1" applyFill="1" applyBorder="1" applyAlignment="1">
      <alignment horizontal="center" vertical="center"/>
    </xf>
    <xf numFmtId="177" fontId="4" fillId="0" borderId="78" xfId="0" applyNumberFormat="1" applyFont="1" applyBorder="1" applyAlignment="1">
      <alignment/>
    </xf>
    <xf numFmtId="177" fontId="4" fillId="0" borderId="78" xfId="0" applyNumberFormat="1" applyFont="1" applyFill="1" applyBorder="1" applyAlignment="1">
      <alignment/>
    </xf>
    <xf numFmtId="177" fontId="4" fillId="0" borderId="78" xfId="20" applyNumberFormat="1" applyFont="1" applyFill="1" applyBorder="1" applyAlignment="1">
      <alignment horizontal="right"/>
      <protection/>
    </xf>
    <xf numFmtId="177" fontId="4" fillId="0" borderId="78" xfId="20" applyNumberFormat="1" applyFont="1" applyFill="1" applyBorder="1" applyAlignment="1">
      <alignment horizontal="right" wrapText="1"/>
      <protection/>
    </xf>
    <xf numFmtId="177" fontId="4" fillId="0" borderId="78" xfId="20" applyNumberFormat="1" applyFont="1" applyBorder="1">
      <alignment/>
      <protection/>
    </xf>
    <xf numFmtId="177" fontId="4" fillId="0" borderId="78" xfId="0" applyNumberFormat="1" applyFont="1" applyFill="1" applyBorder="1" applyAlignment="1">
      <alignment horizontal="right" wrapText="1"/>
    </xf>
    <xf numFmtId="177" fontId="4" fillId="0" borderId="78" xfId="0" applyNumberFormat="1" applyFont="1" applyBorder="1" applyAlignment="1">
      <alignment/>
    </xf>
    <xf numFmtId="177" fontId="4" fillId="12" borderId="78" xfId="0" applyNumberFormat="1" applyFont="1" applyFill="1" applyBorder="1" applyAlignment="1">
      <alignment/>
    </xf>
    <xf numFmtId="177" fontId="4" fillId="0" borderId="78" xfId="0" applyNumberFormat="1" applyFont="1" applyFill="1" applyBorder="1" applyAlignment="1">
      <alignment/>
    </xf>
    <xf numFmtId="177" fontId="4" fillId="13" borderId="75" xfId="0" applyNumberFormat="1" applyFont="1" applyFill="1" applyBorder="1" applyAlignment="1">
      <alignment horizontal="center" vertical="center" wrapText="1"/>
    </xf>
    <xf numFmtId="177" fontId="4" fillId="13" borderId="17" xfId="0" applyNumberFormat="1" applyFont="1" applyFill="1" applyBorder="1" applyAlignment="1">
      <alignment/>
    </xf>
    <xf numFmtId="177" fontId="4" fillId="13" borderId="27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/>
    </xf>
    <xf numFmtId="177" fontId="4" fillId="0" borderId="17" xfId="20" applyNumberFormat="1" applyFont="1" applyFill="1" applyBorder="1" applyAlignment="1">
      <alignment horizontal="right"/>
      <protection/>
    </xf>
    <xf numFmtId="177" fontId="4" fillId="0" borderId="17" xfId="20" applyNumberFormat="1" applyFont="1" applyFill="1" applyBorder="1" applyAlignment="1">
      <alignment horizontal="right" wrapText="1"/>
      <protection/>
    </xf>
    <xf numFmtId="177" fontId="4" fillId="0" borderId="17" xfId="20" applyNumberFormat="1" applyFont="1" applyBorder="1">
      <alignment/>
      <protection/>
    </xf>
    <xf numFmtId="177" fontId="4" fillId="0" borderId="17" xfId="0" applyNumberFormat="1" applyFont="1" applyFill="1" applyBorder="1" applyAlignment="1">
      <alignment horizontal="right" wrapText="1"/>
    </xf>
    <xf numFmtId="177" fontId="4" fillId="0" borderId="17" xfId="20" applyNumberFormat="1" applyFont="1" applyFill="1" applyBorder="1">
      <alignment/>
      <protection/>
    </xf>
    <xf numFmtId="177" fontId="4" fillId="0" borderId="17" xfId="0" applyNumberFormat="1" applyFont="1" applyBorder="1" applyAlignment="1">
      <alignment/>
    </xf>
    <xf numFmtId="177" fontId="4" fillId="12" borderId="17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7" fontId="4" fillId="7" borderId="69" xfId="0" applyNumberFormat="1" applyFont="1" applyFill="1" applyBorder="1" applyAlignment="1">
      <alignment vertical="center"/>
    </xf>
    <xf numFmtId="177" fontId="5" fillId="7" borderId="39" xfId="0" applyNumberFormat="1" applyFont="1" applyFill="1" applyBorder="1" applyAlignment="1">
      <alignment vertical="center"/>
    </xf>
    <xf numFmtId="177" fontId="5" fillId="7" borderId="32" xfId="0" applyNumberFormat="1" applyFont="1" applyFill="1" applyBorder="1" applyAlignment="1">
      <alignment horizontal="center" vertical="center" wrapText="1"/>
    </xf>
    <xf numFmtId="177" fontId="5" fillId="7" borderId="18" xfId="0" applyNumberFormat="1" applyFont="1" applyFill="1" applyBorder="1" applyAlignment="1">
      <alignment/>
    </xf>
    <xf numFmtId="177" fontId="5" fillId="7" borderId="5" xfId="0" applyNumberFormat="1" applyFont="1" applyFill="1" applyBorder="1" applyAlignment="1">
      <alignment horizontal="center" vertical="center"/>
    </xf>
    <xf numFmtId="177" fontId="4" fillId="0" borderId="18" xfId="20" applyNumberFormat="1" applyFont="1" applyFill="1" applyBorder="1" applyAlignment="1">
      <alignment horizontal="right"/>
      <protection/>
    </xf>
    <xf numFmtId="177" fontId="4" fillId="0" borderId="18" xfId="20" applyNumberFormat="1" applyFont="1" applyFill="1" applyBorder="1" applyAlignment="1">
      <alignment horizontal="right" wrapText="1"/>
      <protection/>
    </xf>
    <xf numFmtId="177" fontId="4" fillId="0" borderId="18" xfId="0" applyNumberFormat="1" applyFont="1" applyFill="1" applyBorder="1" applyAlignment="1">
      <alignment horizontal="right" wrapText="1"/>
    </xf>
    <xf numFmtId="177" fontId="5" fillId="12" borderId="18" xfId="0" applyNumberFormat="1" applyFont="1" applyFill="1" applyBorder="1" applyAlignment="1">
      <alignment/>
    </xf>
    <xf numFmtId="177" fontId="4" fillId="0" borderId="78" xfId="0" applyNumberFormat="1" applyFont="1" applyFill="1" applyBorder="1" applyAlignment="1">
      <alignment horizontal="right" wrapText="1"/>
    </xf>
    <xf numFmtId="177" fontId="4" fillId="0" borderId="78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 wrapText="1"/>
    </xf>
    <xf numFmtId="177" fontId="4" fillId="7" borderId="66" xfId="0" applyNumberFormat="1" applyFont="1" applyFill="1" applyBorder="1" applyAlignment="1">
      <alignment vertical="center"/>
    </xf>
    <xf numFmtId="3" fontId="6" fillId="7" borderId="40" xfId="0" applyNumberFormat="1" applyFont="1" applyFill="1" applyBorder="1" applyAlignment="1">
      <alignment vertical="center"/>
    </xf>
    <xf numFmtId="177" fontId="6" fillId="7" borderId="40" xfId="0" applyNumberFormat="1" applyFont="1" applyFill="1" applyBorder="1" applyAlignment="1">
      <alignment vertical="center"/>
    </xf>
    <xf numFmtId="3" fontId="4" fillId="7" borderId="78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 horizontal="center" vertical="center"/>
    </xf>
    <xf numFmtId="3" fontId="4" fillId="0" borderId="78" xfId="0" applyNumberFormat="1" applyFont="1" applyBorder="1" applyAlignment="1">
      <alignment/>
    </xf>
    <xf numFmtId="1" fontId="4" fillId="0" borderId="78" xfId="0" applyNumberFormat="1" applyFont="1" applyBorder="1" applyAlignment="1">
      <alignment/>
    </xf>
    <xf numFmtId="3" fontId="4" fillId="0" borderId="78" xfId="0" applyFont="1" applyBorder="1" applyAlignment="1">
      <alignment/>
    </xf>
    <xf numFmtId="3" fontId="4" fillId="0" borderId="81" xfId="0" applyFont="1" applyBorder="1" applyAlignment="1">
      <alignment/>
    </xf>
    <xf numFmtId="3" fontId="6" fillId="7" borderId="39" xfId="0" applyNumberFormat="1" applyFont="1" applyFill="1" applyBorder="1" applyAlignment="1">
      <alignment vertical="center"/>
    </xf>
    <xf numFmtId="172" fontId="4" fillId="0" borderId="17" xfId="0" applyNumberFormat="1" applyFont="1" applyBorder="1" applyAlignment="1">
      <alignment/>
    </xf>
    <xf numFmtId="177" fontId="6" fillId="7" borderId="69" xfId="0" applyNumberFormat="1" applyFont="1" applyFill="1" applyBorder="1" applyAlignment="1">
      <alignment vertical="center"/>
    </xf>
    <xf numFmtId="3" fontId="5" fillId="7" borderId="18" xfId="0" applyNumberFormat="1" applyFont="1" applyFill="1" applyBorder="1" applyAlignment="1">
      <alignment/>
    </xf>
    <xf numFmtId="3" fontId="5" fillId="7" borderId="5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3" fontId="8" fillId="7" borderId="39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Border="1" applyAlignment="1">
      <alignment horizontal="right"/>
    </xf>
    <xf numFmtId="177" fontId="4" fillId="0" borderId="1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5" fillId="7" borderId="39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78" xfId="0" applyNumberFormat="1" applyFont="1" applyBorder="1" applyAlignment="1">
      <alignment horizontal="right"/>
    </xf>
    <xf numFmtId="3" fontId="4" fillId="0" borderId="65" xfId="0" applyNumberFormat="1" applyFont="1" applyBorder="1" applyAlignment="1">
      <alignment/>
    </xf>
    <xf numFmtId="3" fontId="5" fillId="12" borderId="39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51" fillId="0" borderId="0" xfId="0" applyFont="1" applyAlignment="1">
      <alignment/>
    </xf>
    <xf numFmtId="1" fontId="51" fillId="0" borderId="0" xfId="0" applyNumberFormat="1" applyFont="1" applyFill="1" applyAlignment="1">
      <alignment/>
    </xf>
    <xf numFmtId="177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/>
    </xf>
    <xf numFmtId="3" fontId="51" fillId="0" borderId="0" xfId="0" applyFont="1" applyAlignment="1">
      <alignment vertical="center"/>
    </xf>
    <xf numFmtId="3" fontId="51" fillId="0" borderId="0" xfId="0" applyFont="1" applyAlignment="1">
      <alignment horizontal="center"/>
    </xf>
    <xf numFmtId="3" fontId="51" fillId="0" borderId="0" xfId="0" applyFont="1" applyAlignment="1">
      <alignment horizontal="right"/>
    </xf>
    <xf numFmtId="3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right"/>
    </xf>
    <xf numFmtId="177" fontId="4" fillId="7" borderId="63" xfId="0" applyNumberFormat="1" applyFont="1" applyFill="1" applyBorder="1" applyAlignment="1">
      <alignment horizontal="center" vertical="center" wrapText="1"/>
    </xf>
    <xf numFmtId="177" fontId="4" fillId="13" borderId="75" xfId="0" applyNumberFormat="1" applyFont="1" applyFill="1" applyBorder="1" applyAlignment="1">
      <alignment horizontal="center" vertical="center" wrapText="1"/>
    </xf>
    <xf numFmtId="3" fontId="30" fillId="5" borderId="0" xfId="0" applyNumberFormat="1" applyFont="1" applyFill="1" applyBorder="1" applyAlignment="1">
      <alignment horizontal="center" vertical="center" wrapText="1"/>
    </xf>
    <xf numFmtId="177" fontId="30" fillId="5" borderId="0" xfId="0" applyNumberFormat="1" applyFont="1" applyFill="1" applyBorder="1" applyAlignment="1">
      <alignment horizontal="center" vertical="center" wrapText="1"/>
    </xf>
    <xf numFmtId="3" fontId="4" fillId="7" borderId="78" xfId="0" applyNumberFormat="1" applyFont="1" applyFill="1" applyBorder="1" applyAlignment="1">
      <alignment/>
    </xf>
    <xf numFmtId="3" fontId="4" fillId="13" borderId="17" xfId="0" applyNumberFormat="1" applyFont="1" applyFill="1" applyBorder="1" applyAlignment="1">
      <alignment/>
    </xf>
    <xf numFmtId="3" fontId="30" fillId="5" borderId="0" xfId="0" applyNumberFormat="1" applyFont="1" applyFill="1" applyBorder="1" applyAlignment="1">
      <alignment/>
    </xf>
    <xf numFmtId="177" fontId="30" fillId="5" borderId="0" xfId="0" applyNumberFormat="1" applyFont="1" applyFill="1" applyBorder="1" applyAlignment="1">
      <alignment/>
    </xf>
    <xf numFmtId="3" fontId="4" fillId="7" borderId="65" xfId="0" applyNumberFormat="1" applyFont="1" applyFill="1" applyBorder="1" applyAlignment="1">
      <alignment horizontal="center" vertical="center"/>
    </xf>
    <xf numFmtId="3" fontId="4" fillId="13" borderId="27" xfId="0" applyNumberFormat="1" applyFont="1" applyFill="1" applyBorder="1" applyAlignment="1">
      <alignment horizontal="center" vertical="center"/>
    </xf>
    <xf numFmtId="3" fontId="30" fillId="5" borderId="1" xfId="0" applyNumberFormat="1" applyFont="1" applyFill="1" applyBorder="1" applyAlignment="1">
      <alignment horizontal="center" vertical="center"/>
    </xf>
    <xf numFmtId="177" fontId="30" fillId="5" borderId="1" xfId="0" applyNumberFormat="1" applyFont="1" applyFill="1" applyBorder="1" applyAlignment="1">
      <alignment horizontal="center" vertical="center"/>
    </xf>
    <xf numFmtId="177" fontId="4" fillId="12" borderId="40" xfId="0" applyNumberFormat="1" applyFont="1" applyFill="1" applyBorder="1" applyAlignment="1">
      <alignment vertical="center"/>
    </xf>
    <xf numFmtId="177" fontId="4" fillId="12" borderId="69" xfId="0" applyNumberFormat="1" applyFont="1" applyFill="1" applyBorder="1" applyAlignment="1">
      <alignment vertical="center"/>
    </xf>
    <xf numFmtId="177" fontId="4" fillId="7" borderId="40" xfId="0" applyNumberFormat="1" applyFont="1" applyFill="1" applyBorder="1" applyAlignment="1">
      <alignment vertical="center"/>
    </xf>
    <xf numFmtId="177" fontId="4" fillId="7" borderId="6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12" borderId="69" xfId="0" applyNumberFormat="1" applyFont="1" applyFill="1" applyBorder="1" applyAlignment="1">
      <alignment vertical="center"/>
    </xf>
    <xf numFmtId="3" fontId="4" fillId="7" borderId="40" xfId="0" applyNumberFormat="1" applyFont="1" applyFill="1" applyBorder="1" applyAlignment="1">
      <alignment vertical="center"/>
    </xf>
    <xf numFmtId="3" fontId="4" fillId="0" borderId="78" xfId="0" applyNumberFormat="1" applyFont="1" applyFill="1" applyBorder="1" applyAlignment="1">
      <alignment horizontal="right" vertical="center"/>
    </xf>
    <xf numFmtId="3" fontId="4" fillId="12" borderId="66" xfId="0" applyNumberFormat="1" applyFont="1" applyFill="1" applyBorder="1" applyAlignment="1">
      <alignment vertical="center"/>
    </xf>
    <xf numFmtId="3" fontId="4" fillId="7" borderId="39" xfId="0" applyNumberFormat="1" applyFont="1" applyFill="1" applyBorder="1" applyAlignment="1">
      <alignment vertical="center"/>
    </xf>
    <xf numFmtId="3" fontId="21" fillId="0" borderId="5" xfId="0" applyFont="1" applyBorder="1" applyAlignment="1">
      <alignment/>
    </xf>
    <xf numFmtId="1" fontId="21" fillId="0" borderId="6" xfId="0" applyNumberFormat="1" applyFont="1" applyBorder="1" applyAlignment="1">
      <alignment/>
    </xf>
    <xf numFmtId="3" fontId="21" fillId="0" borderId="13" xfId="0" applyFont="1" applyBorder="1" applyAlignment="1">
      <alignment horizontal="left"/>
    </xf>
    <xf numFmtId="3" fontId="21" fillId="0" borderId="67" xfId="0" applyFont="1" applyBorder="1" applyAlignment="1">
      <alignment horizontal="left" wrapText="1"/>
    </xf>
    <xf numFmtId="1" fontId="21" fillId="0" borderId="32" xfId="0" applyNumberFormat="1" applyFont="1" applyBorder="1" applyAlignment="1">
      <alignment/>
    </xf>
    <xf numFmtId="3" fontId="21" fillId="0" borderId="44" xfId="0" applyFont="1" applyBorder="1" applyAlignment="1">
      <alignment horizontal="center"/>
    </xf>
    <xf numFmtId="177" fontId="5" fillId="6" borderId="0" xfId="0" applyNumberFormat="1" applyFont="1" applyFill="1" applyBorder="1" applyAlignment="1">
      <alignment horizontal="center" vertical="center" wrapText="1"/>
    </xf>
    <xf numFmtId="172" fontId="31" fillId="2" borderId="35" xfId="0" applyNumberFormat="1" applyFont="1" applyFill="1" applyBorder="1" applyAlignment="1">
      <alignment horizontal="right"/>
    </xf>
    <xf numFmtId="3" fontId="52" fillId="0" borderId="0" xfId="0" applyFont="1" applyBorder="1" applyAlignment="1">
      <alignment horizontal="center"/>
    </xf>
    <xf numFmtId="3" fontId="53" fillId="0" borderId="0" xfId="0" applyFont="1" applyAlignment="1">
      <alignment/>
    </xf>
    <xf numFmtId="3" fontId="54" fillId="0" borderId="0" xfId="0" applyFont="1" applyBorder="1" applyAlignment="1">
      <alignment horizontal="center"/>
    </xf>
    <xf numFmtId="3" fontId="55" fillId="0" borderId="0" xfId="0" applyFont="1" applyBorder="1" applyAlignment="1">
      <alignment horizontal="center"/>
    </xf>
    <xf numFmtId="49" fontId="53" fillId="0" borderId="0" xfId="0" applyNumberFormat="1" applyFont="1" applyAlignment="1">
      <alignment/>
    </xf>
    <xf numFmtId="3" fontId="55" fillId="0" borderId="0" xfId="0" applyFont="1" applyAlignment="1">
      <alignment horizontal="center"/>
    </xf>
    <xf numFmtId="3" fontId="56" fillId="0" borderId="0" xfId="0" applyFont="1" applyAlignment="1">
      <alignment/>
    </xf>
    <xf numFmtId="3" fontId="56" fillId="0" borderId="0" xfId="0" applyFont="1" applyBorder="1" applyAlignment="1">
      <alignment horizontal="left"/>
    </xf>
    <xf numFmtId="4" fontId="56" fillId="0" borderId="0" xfId="0" applyNumberFormat="1" applyFont="1" applyBorder="1" applyAlignment="1">
      <alignment horizontal="left"/>
    </xf>
    <xf numFmtId="49" fontId="56" fillId="0" borderId="0" xfId="0" applyNumberFormat="1" applyFont="1" applyAlignment="1">
      <alignment/>
    </xf>
    <xf numFmtId="3" fontId="53" fillId="0" borderId="0" xfId="0" applyFont="1" applyBorder="1" applyAlignment="1">
      <alignment horizontal="left"/>
    </xf>
    <xf numFmtId="3" fontId="57" fillId="0" borderId="0" xfId="0" applyNumberFormat="1" applyFont="1" applyBorder="1" applyAlignment="1">
      <alignment horizontal="left"/>
    </xf>
    <xf numFmtId="3" fontId="53" fillId="0" borderId="0" xfId="0" applyFont="1" applyAlignment="1">
      <alignment horizontal="center"/>
    </xf>
    <xf numFmtId="3" fontId="56" fillId="0" borderId="0" xfId="0" applyNumberFormat="1" applyFont="1" applyBorder="1" applyAlignment="1">
      <alignment horizontal="left"/>
    </xf>
    <xf numFmtId="3" fontId="58" fillId="0" borderId="0" xfId="0" applyFont="1" applyAlignment="1">
      <alignment/>
    </xf>
    <xf numFmtId="3" fontId="53" fillId="0" borderId="0" xfId="0" applyNumberFormat="1" applyFont="1" applyBorder="1" applyAlignment="1">
      <alignment horizontal="left"/>
    </xf>
    <xf numFmtId="3" fontId="52" fillId="0" borderId="0" xfId="0" applyFont="1" applyAlignment="1">
      <alignment horizontal="center"/>
    </xf>
    <xf numFmtId="3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3" fontId="59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3" fontId="60" fillId="0" borderId="0" xfId="0" applyFont="1" applyAlignment="1">
      <alignment/>
    </xf>
    <xf numFmtId="3" fontId="54" fillId="0" borderId="0" xfId="0" applyFont="1" applyAlignment="1">
      <alignment horizontal="center"/>
    </xf>
    <xf numFmtId="49" fontId="61" fillId="0" borderId="0" xfId="0" applyNumberFormat="1" applyFont="1" applyAlignment="1">
      <alignment/>
    </xf>
    <xf numFmtId="3" fontId="61" fillId="0" borderId="0" xfId="0" applyFont="1" applyAlignment="1">
      <alignment/>
    </xf>
    <xf numFmtId="3" fontId="56" fillId="0" borderId="0" xfId="0" applyFont="1" applyBorder="1" applyAlignment="1">
      <alignment/>
    </xf>
    <xf numFmtId="3" fontId="56" fillId="0" borderId="0" xfId="0" applyFont="1" applyAlignment="1">
      <alignment horizontal="left"/>
    </xf>
    <xf numFmtId="3" fontId="56" fillId="0" borderId="0" xfId="0" applyFont="1" applyAlignment="1">
      <alignment horizontal="center"/>
    </xf>
    <xf numFmtId="3" fontId="56" fillId="0" borderId="0" xfId="0" applyFont="1" applyBorder="1" applyAlignment="1">
      <alignment horizontal="left" vertical="center"/>
    </xf>
    <xf numFmtId="3" fontId="30" fillId="5" borderId="78" xfId="0" applyNumberFormat="1" applyFont="1" applyFill="1" applyBorder="1" applyAlignment="1">
      <alignment horizontal="center" vertical="center" wrapText="1"/>
    </xf>
    <xf numFmtId="3" fontId="4" fillId="10" borderId="17" xfId="0" applyNumberFormat="1" applyFont="1" applyFill="1" applyBorder="1" applyAlignment="1">
      <alignment horizontal="center" vertical="center" wrapText="1"/>
    </xf>
    <xf numFmtId="3" fontId="30" fillId="5" borderId="0" xfId="0" applyNumberFormat="1" applyFont="1" applyFill="1" applyBorder="1" applyAlignment="1">
      <alignment horizontal="center" vertical="center" wrapText="1"/>
    </xf>
    <xf numFmtId="3" fontId="30" fillId="5" borderId="65" xfId="0" applyNumberFormat="1" applyFont="1" applyFill="1" applyBorder="1" applyAlignment="1">
      <alignment horizontal="centerContinuous" wrapText="1"/>
    </xf>
    <xf numFmtId="3" fontId="4" fillId="10" borderId="27" xfId="0" applyNumberFormat="1" applyFont="1" applyFill="1" applyBorder="1" applyAlignment="1">
      <alignment horizontal="center" wrapText="1"/>
    </xf>
    <xf numFmtId="3" fontId="30" fillId="5" borderId="1" xfId="0" applyNumberFormat="1" applyFont="1" applyFill="1" applyBorder="1" applyAlignment="1">
      <alignment horizontal="centerContinuous" wrapText="1"/>
    </xf>
    <xf numFmtId="3" fontId="30" fillId="5" borderId="65" xfId="0" applyNumberFormat="1" applyFont="1" applyFill="1" applyBorder="1" applyAlignment="1">
      <alignment horizontal="center" wrapText="1"/>
    </xf>
    <xf numFmtId="1" fontId="19" fillId="12" borderId="14" xfId="0" applyNumberFormat="1" applyFont="1" applyFill="1" applyBorder="1" applyAlignment="1">
      <alignment horizontal="center"/>
    </xf>
    <xf numFmtId="3" fontId="19" fillId="12" borderId="15" xfId="0" applyFont="1" applyFill="1" applyBorder="1" applyAlignment="1">
      <alignment wrapText="1"/>
    </xf>
    <xf numFmtId="177" fontId="62" fillId="12" borderId="15" xfId="0" applyNumberFormat="1" applyFont="1" applyFill="1" applyBorder="1" applyAlignment="1">
      <alignment/>
    </xf>
    <xf numFmtId="3" fontId="19" fillId="12" borderId="35" xfId="0" applyNumberFormat="1" applyFont="1" applyFill="1" applyBorder="1" applyAlignment="1">
      <alignment/>
    </xf>
    <xf numFmtId="3" fontId="19" fillId="12" borderId="35" xfId="0" applyFont="1" applyFill="1" applyBorder="1" applyAlignment="1">
      <alignment/>
    </xf>
    <xf numFmtId="3" fontId="19" fillId="12" borderId="6" xfId="0" applyFont="1" applyFill="1" applyBorder="1" applyAlignment="1">
      <alignment wrapText="1"/>
    </xf>
    <xf numFmtId="3" fontId="19" fillId="12" borderId="19" xfId="0" applyFont="1" applyFill="1" applyBorder="1" applyAlignment="1">
      <alignment/>
    </xf>
    <xf numFmtId="177" fontId="62" fillId="12" borderId="1" xfId="0" applyNumberFormat="1" applyFont="1" applyFill="1" applyBorder="1" applyAlignment="1">
      <alignment/>
    </xf>
    <xf numFmtId="3" fontId="19" fillId="12" borderId="19" xfId="0" applyNumberFormat="1" applyFont="1" applyFill="1" applyBorder="1" applyAlignment="1">
      <alignment/>
    </xf>
    <xf numFmtId="177" fontId="62" fillId="12" borderId="6" xfId="0" applyNumberFormat="1" applyFont="1" applyFill="1" applyBorder="1" applyAlignment="1">
      <alignment/>
    </xf>
    <xf numFmtId="3" fontId="19" fillId="12" borderId="37" xfId="0" applyFont="1" applyFill="1" applyBorder="1" applyAlignment="1">
      <alignment/>
    </xf>
    <xf numFmtId="1" fontId="19" fillId="12" borderId="38" xfId="0" applyNumberFormat="1" applyFont="1" applyFill="1" applyBorder="1" applyAlignment="1">
      <alignment horizontal="center"/>
    </xf>
    <xf numFmtId="3" fontId="19" fillId="12" borderId="39" xfId="0" applyFont="1" applyFill="1" applyBorder="1" applyAlignment="1">
      <alignment wrapText="1"/>
    </xf>
    <xf numFmtId="3" fontId="19" fillId="12" borderId="74" xfId="0" applyNumberFormat="1" applyFont="1" applyFill="1" applyBorder="1" applyAlignment="1">
      <alignment/>
    </xf>
    <xf numFmtId="177" fontId="62" fillId="12" borderId="39" xfId="0" applyNumberFormat="1" applyFont="1" applyFill="1" applyBorder="1" applyAlignment="1">
      <alignment/>
    </xf>
    <xf numFmtId="177" fontId="0" fillId="12" borderId="57" xfId="0" applyNumberFormat="1" applyFont="1" applyFill="1" applyBorder="1" applyAlignment="1">
      <alignment vertical="center"/>
    </xf>
    <xf numFmtId="3" fontId="1" fillId="12" borderId="88" xfId="0" applyNumberFormat="1" applyFont="1" applyFill="1" applyBorder="1" applyAlignment="1">
      <alignment vertical="center"/>
    </xf>
    <xf numFmtId="177" fontId="0" fillId="12" borderId="59" xfId="0" applyNumberFormat="1" applyFont="1" applyFill="1" applyBorder="1" applyAlignment="1">
      <alignment vertical="center"/>
    </xf>
    <xf numFmtId="3" fontId="1" fillId="12" borderId="89" xfId="0" applyNumberFormat="1" applyFont="1" applyFill="1" applyBorder="1" applyAlignment="1">
      <alignment vertical="center"/>
    </xf>
    <xf numFmtId="177" fontId="0" fillId="12" borderId="58" xfId="0" applyNumberFormat="1" applyFont="1" applyFill="1" applyBorder="1" applyAlignment="1">
      <alignment vertical="center"/>
    </xf>
    <xf numFmtId="3" fontId="1" fillId="12" borderId="76" xfId="0" applyNumberFormat="1" applyFont="1" applyFill="1" applyBorder="1" applyAlignment="1">
      <alignment vertical="center"/>
    </xf>
    <xf numFmtId="177" fontId="6" fillId="12" borderId="56" xfId="0" applyNumberFormat="1" applyFont="1" applyFill="1" applyBorder="1" applyAlignment="1">
      <alignment/>
    </xf>
    <xf numFmtId="3" fontId="8" fillId="12" borderId="62" xfId="0" applyFont="1" applyFill="1" applyBorder="1" applyAlignment="1">
      <alignment/>
    </xf>
    <xf numFmtId="3" fontId="8" fillId="12" borderId="77" xfId="0" applyFont="1" applyFill="1" applyBorder="1" applyAlignment="1">
      <alignment/>
    </xf>
    <xf numFmtId="3" fontId="1" fillId="12" borderId="76" xfId="0" applyFont="1" applyFill="1" applyBorder="1" applyAlignment="1">
      <alignment vertical="center"/>
    </xf>
    <xf numFmtId="177" fontId="6" fillId="12" borderId="59" xfId="0" applyNumberFormat="1" applyFont="1" applyFill="1" applyBorder="1" applyAlignment="1">
      <alignment/>
    </xf>
    <xf numFmtId="177" fontId="0" fillId="12" borderId="58" xfId="0" applyNumberFormat="1" applyFont="1" applyFill="1" applyBorder="1" applyAlignment="1">
      <alignment vertical="center"/>
    </xf>
    <xf numFmtId="3" fontId="5" fillId="12" borderId="48" xfId="0" applyNumberFormat="1" applyFont="1" applyFill="1" applyBorder="1" applyAlignment="1">
      <alignment vertical="center"/>
    </xf>
    <xf numFmtId="3" fontId="4" fillId="12" borderId="40" xfId="0" applyNumberFormat="1" applyFont="1" applyFill="1" applyBorder="1" applyAlignment="1">
      <alignment vertical="center"/>
    </xf>
    <xf numFmtId="177" fontId="4" fillId="12" borderId="40" xfId="0" applyNumberFormat="1" applyFont="1" applyFill="1" applyBorder="1" applyAlignment="1">
      <alignment vertical="center"/>
    </xf>
    <xf numFmtId="3" fontId="5" fillId="12" borderId="88" xfId="0" applyNumberFormat="1" applyFont="1" applyFill="1" applyBorder="1" applyAlignment="1">
      <alignment vertical="center"/>
    </xf>
    <xf numFmtId="3" fontId="4" fillId="12" borderId="57" xfId="0" applyNumberFormat="1" applyFont="1" applyFill="1" applyBorder="1" applyAlignment="1">
      <alignment vertical="center"/>
    </xf>
    <xf numFmtId="177" fontId="4" fillId="12" borderId="57" xfId="0" applyNumberFormat="1" applyFont="1" applyFill="1" applyBorder="1" applyAlignment="1">
      <alignment vertical="center"/>
    </xf>
    <xf numFmtId="3" fontId="5" fillId="12" borderId="89" xfId="0" applyNumberFormat="1" applyFont="1" applyFill="1" applyBorder="1" applyAlignment="1">
      <alignment vertical="center"/>
    </xf>
    <xf numFmtId="3" fontId="4" fillId="12" borderId="90" xfId="0" applyNumberFormat="1" applyFont="1" applyFill="1" applyBorder="1" applyAlignment="1">
      <alignment vertical="center"/>
    </xf>
    <xf numFmtId="177" fontId="4" fillId="12" borderId="90" xfId="0" applyNumberFormat="1" applyFont="1" applyFill="1" applyBorder="1" applyAlignment="1">
      <alignment vertical="center"/>
    </xf>
    <xf numFmtId="3" fontId="0" fillId="4" borderId="40" xfId="0" applyNumberFormat="1" applyFont="1" applyFill="1" applyBorder="1" applyAlignment="1">
      <alignment vertical="center"/>
    </xf>
    <xf numFmtId="177" fontId="0" fillId="4" borderId="40" xfId="0" applyNumberFormat="1" applyFont="1" applyFill="1" applyBorder="1" applyAlignment="1">
      <alignment vertical="center"/>
    </xf>
    <xf numFmtId="3" fontId="0" fillId="4" borderId="58" xfId="0" applyNumberFormat="1" applyFont="1" applyFill="1" applyBorder="1" applyAlignment="1">
      <alignment vertical="center"/>
    </xf>
    <xf numFmtId="177" fontId="0" fillId="4" borderId="58" xfId="0" applyNumberFormat="1" applyFont="1" applyFill="1" applyBorder="1" applyAlignment="1">
      <alignment vertical="center"/>
    </xf>
    <xf numFmtId="3" fontId="63" fillId="4" borderId="22" xfId="0" applyNumberFormat="1" applyFont="1" applyFill="1" applyBorder="1" applyAlignment="1">
      <alignment vertical="center"/>
    </xf>
    <xf numFmtId="177" fontId="63" fillId="4" borderId="22" xfId="0" applyNumberFormat="1" applyFont="1" applyFill="1" applyBorder="1" applyAlignment="1">
      <alignment vertical="center"/>
    </xf>
    <xf numFmtId="3" fontId="0" fillId="12" borderId="39" xfId="0" applyNumberFormat="1" applyFont="1" applyFill="1" applyBorder="1" applyAlignment="1">
      <alignment vertical="center"/>
    </xf>
    <xf numFmtId="177" fontId="0" fillId="12" borderId="39" xfId="0" applyNumberFormat="1" applyFont="1" applyFill="1" applyBorder="1" applyAlignment="1">
      <alignment vertical="center"/>
    </xf>
    <xf numFmtId="3" fontId="1" fillId="12" borderId="74" xfId="0" applyNumberFormat="1" applyFont="1" applyFill="1" applyBorder="1" applyAlignment="1">
      <alignment vertical="center"/>
    </xf>
    <xf numFmtId="3" fontId="1" fillId="12" borderId="48" xfId="0" applyNumberFormat="1" applyFont="1" applyFill="1" applyBorder="1" applyAlignment="1">
      <alignment vertical="center"/>
    </xf>
    <xf numFmtId="3" fontId="0" fillId="12" borderId="50" xfId="0" applyNumberFormat="1" applyFont="1" applyFill="1" applyBorder="1" applyAlignment="1">
      <alignment vertical="center"/>
    </xf>
    <xf numFmtId="177" fontId="0" fillId="12" borderId="50" xfId="0" applyNumberFormat="1" applyFont="1" applyFill="1" applyBorder="1" applyAlignment="1">
      <alignment vertical="center"/>
    </xf>
    <xf numFmtId="3" fontId="1" fillId="12" borderId="51" xfId="0" applyNumberFormat="1" applyFont="1" applyFill="1" applyBorder="1" applyAlignment="1">
      <alignment vertical="center"/>
    </xf>
    <xf numFmtId="3" fontId="0" fillId="12" borderId="58" xfId="0" applyNumberFormat="1" applyFont="1" applyFill="1" applyBorder="1" applyAlignment="1">
      <alignment vertical="center"/>
    </xf>
    <xf numFmtId="177" fontId="0" fillId="12" borderId="58" xfId="0" applyNumberFormat="1" applyFont="1" applyFill="1" applyBorder="1" applyAlignment="1">
      <alignment vertical="center"/>
    </xf>
    <xf numFmtId="3" fontId="1" fillId="12" borderId="76" xfId="0" applyNumberFormat="1" applyFont="1" applyFill="1" applyBorder="1" applyAlignment="1">
      <alignment vertical="center"/>
    </xf>
    <xf numFmtId="3" fontId="0" fillId="12" borderId="22" xfId="0" applyNumberFormat="1" applyFont="1" applyFill="1" applyBorder="1" applyAlignment="1">
      <alignment horizontal="right" vertical="center"/>
    </xf>
    <xf numFmtId="177" fontId="0" fillId="12" borderId="22" xfId="0" applyNumberFormat="1" applyFont="1" applyFill="1" applyBorder="1" applyAlignment="1">
      <alignment horizontal="right" vertical="center"/>
    </xf>
    <xf numFmtId="3" fontId="0" fillId="12" borderId="22" xfId="0" applyNumberFormat="1" applyFont="1" applyFill="1" applyBorder="1" applyAlignment="1">
      <alignment vertical="center"/>
    </xf>
    <xf numFmtId="177" fontId="0" fillId="12" borderId="22" xfId="0" applyNumberFormat="1" applyFont="1" applyFill="1" applyBorder="1" applyAlignment="1">
      <alignment vertical="center"/>
    </xf>
    <xf numFmtId="3" fontId="1" fillId="12" borderId="23" xfId="0" applyNumberFormat="1" applyFont="1" applyFill="1" applyBorder="1" applyAlignment="1">
      <alignment vertical="center"/>
    </xf>
    <xf numFmtId="1" fontId="5" fillId="12" borderId="0" xfId="0" applyNumberFormat="1" applyFont="1" applyFill="1" applyBorder="1" applyAlignment="1">
      <alignment horizontal="left"/>
    </xf>
    <xf numFmtId="1" fontId="5" fillId="12" borderId="0" xfId="0" applyNumberFormat="1" applyFont="1" applyFill="1" applyBorder="1" applyAlignment="1">
      <alignment horizontal="center"/>
    </xf>
    <xf numFmtId="1" fontId="5" fillId="12" borderId="0" xfId="0" applyNumberFormat="1" applyFont="1" applyFill="1" applyBorder="1" applyAlignment="1">
      <alignment/>
    </xf>
    <xf numFmtId="3" fontId="5" fillId="12" borderId="0" xfId="0" applyFont="1" applyFill="1" applyAlignment="1">
      <alignment/>
    </xf>
    <xf numFmtId="1" fontId="4" fillId="12" borderId="2" xfId="0" applyNumberFormat="1" applyFont="1" applyFill="1" applyBorder="1" applyAlignment="1">
      <alignment horizontal="center"/>
    </xf>
    <xf numFmtId="1" fontId="5" fillId="12" borderId="2" xfId="0" applyNumberFormat="1" applyFont="1" applyFill="1" applyBorder="1" applyAlignment="1">
      <alignment horizontal="left"/>
    </xf>
    <xf numFmtId="1" fontId="5" fillId="12" borderId="2" xfId="0" applyNumberFormat="1" applyFont="1" applyFill="1" applyBorder="1" applyAlignment="1">
      <alignment horizontal="center"/>
    </xf>
    <xf numFmtId="1" fontId="5" fillId="12" borderId="2" xfId="0" applyNumberFormat="1" applyFont="1" applyFill="1" applyBorder="1" applyAlignment="1">
      <alignment/>
    </xf>
    <xf numFmtId="177" fontId="4" fillId="12" borderId="81" xfId="0" applyNumberFormat="1" applyFont="1" applyFill="1" applyBorder="1" applyAlignment="1">
      <alignment/>
    </xf>
    <xf numFmtId="177" fontId="4" fillId="12" borderId="22" xfId="0" applyNumberFormat="1" applyFont="1" applyFill="1" applyBorder="1" applyAlignment="1">
      <alignment/>
    </xf>
    <xf numFmtId="177" fontId="4" fillId="12" borderId="2" xfId="0" applyNumberFormat="1" applyFont="1" applyFill="1" applyBorder="1" applyAlignment="1">
      <alignment/>
    </xf>
    <xf numFmtId="177" fontId="5" fillId="12" borderId="58" xfId="0" applyNumberFormat="1" applyFont="1" applyFill="1" applyBorder="1" applyAlignment="1">
      <alignment/>
    </xf>
    <xf numFmtId="1" fontId="5" fillId="12" borderId="0" xfId="0" applyNumberFormat="1" applyFont="1" applyFill="1" applyAlignment="1">
      <alignment horizontal="right"/>
    </xf>
    <xf numFmtId="1" fontId="4" fillId="12" borderId="0" xfId="0" applyNumberFormat="1" applyFont="1" applyFill="1" applyAlignment="1">
      <alignment horizontal="right"/>
    </xf>
    <xf numFmtId="3" fontId="0" fillId="12" borderId="0" xfId="0" applyFill="1" applyAlignment="1">
      <alignment horizontal="center"/>
    </xf>
    <xf numFmtId="3" fontId="5" fillId="12" borderId="0" xfId="0" applyFont="1" applyFill="1" applyBorder="1" applyAlignment="1">
      <alignment/>
    </xf>
    <xf numFmtId="1" fontId="5" fillId="12" borderId="0" xfId="0" applyNumberFormat="1" applyFont="1" applyFill="1" applyBorder="1" applyAlignment="1">
      <alignment horizontal="right"/>
    </xf>
    <xf numFmtId="1" fontId="4" fillId="12" borderId="0" xfId="0" applyNumberFormat="1" applyFont="1" applyFill="1" applyBorder="1" applyAlignment="1">
      <alignment horizontal="right"/>
    </xf>
    <xf numFmtId="177" fontId="4" fillId="12" borderId="0" xfId="0" applyNumberFormat="1" applyFont="1" applyFill="1" applyBorder="1" applyAlignment="1">
      <alignment/>
    </xf>
    <xf numFmtId="3" fontId="4" fillId="12" borderId="43" xfId="0" applyNumberFormat="1" applyFont="1" applyFill="1" applyBorder="1" applyAlignment="1">
      <alignment vertical="center"/>
    </xf>
    <xf numFmtId="177" fontId="4" fillId="12" borderId="55" xfId="0" applyNumberFormat="1" applyFont="1" applyFill="1" applyBorder="1" applyAlignment="1">
      <alignment vertical="center"/>
    </xf>
    <xf numFmtId="3" fontId="4" fillId="12" borderId="71" xfId="0" applyNumberFormat="1" applyFont="1" applyFill="1" applyBorder="1" applyAlignment="1">
      <alignment vertical="center"/>
    </xf>
    <xf numFmtId="177" fontId="4" fillId="12" borderId="71" xfId="0" applyNumberFormat="1" applyFont="1" applyFill="1" applyBorder="1" applyAlignment="1">
      <alignment vertical="center"/>
    </xf>
    <xf numFmtId="3" fontId="5" fillId="12" borderId="42" xfId="0" applyNumberFormat="1" applyFont="1" applyFill="1" applyBorder="1" applyAlignment="1">
      <alignment vertical="center"/>
    </xf>
    <xf numFmtId="3" fontId="4" fillId="12" borderId="81" xfId="0" applyNumberFormat="1" applyFont="1" applyFill="1" applyBorder="1" applyAlignment="1">
      <alignment vertical="center"/>
    </xf>
    <xf numFmtId="177" fontId="4" fillId="12" borderId="22" xfId="0" applyNumberFormat="1" applyFont="1" applyFill="1" applyBorder="1" applyAlignment="1">
      <alignment vertical="center"/>
    </xf>
    <xf numFmtId="3" fontId="4" fillId="12" borderId="2" xfId="0" applyNumberFormat="1" applyFont="1" applyFill="1" applyBorder="1" applyAlignment="1">
      <alignment vertical="center"/>
    </xf>
    <xf numFmtId="177" fontId="4" fillId="12" borderId="2" xfId="0" applyNumberFormat="1" applyFont="1" applyFill="1" applyBorder="1" applyAlignment="1">
      <alignment vertical="center"/>
    </xf>
    <xf numFmtId="3" fontId="5" fillId="12" borderId="58" xfId="0" applyNumberFormat="1" applyFont="1" applyFill="1" applyBorder="1" applyAlignment="1">
      <alignment vertical="center"/>
    </xf>
    <xf numFmtId="3" fontId="8" fillId="14" borderId="72" xfId="0" applyFont="1" applyFill="1" applyBorder="1" applyAlignment="1">
      <alignment horizontal="center"/>
    </xf>
    <xf numFmtId="3" fontId="8" fillId="14" borderId="56" xfId="0" applyFont="1" applyFill="1" applyBorder="1" applyAlignment="1">
      <alignment/>
    </xf>
    <xf numFmtId="177" fontId="6" fillId="14" borderId="56" xfId="0" applyNumberFormat="1" applyFont="1" applyFill="1" applyBorder="1" applyAlignment="1">
      <alignment/>
    </xf>
    <xf numFmtId="3" fontId="8" fillId="14" borderId="62" xfId="0" applyFont="1" applyFill="1" applyBorder="1" applyAlignment="1">
      <alignment/>
    </xf>
    <xf numFmtId="177" fontId="5" fillId="12" borderId="0" xfId="0" applyNumberFormat="1" applyFont="1" applyFill="1" applyAlignment="1">
      <alignment/>
    </xf>
    <xf numFmtId="3" fontId="13" fillId="0" borderId="9" xfId="0" applyFont="1" applyBorder="1" applyAlignment="1">
      <alignment horizontal="center" vertical="center" wrapText="1"/>
    </xf>
    <xf numFmtId="3" fontId="5" fillId="0" borderId="91" xfId="0" applyNumberFormat="1" applyFont="1" applyBorder="1" applyAlignment="1">
      <alignment horizontal="center" vertical="center" wrapText="1"/>
    </xf>
    <xf numFmtId="3" fontId="1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4" fillId="2" borderId="10" xfId="0" applyNumberFormat="1" applyFont="1" applyFill="1" applyBorder="1" applyAlignment="1">
      <alignment horizontal="center" vertical="center"/>
    </xf>
    <xf numFmtId="3" fontId="14" fillId="2" borderId="9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9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2" fillId="0" borderId="93" xfId="0" applyFont="1" applyBorder="1" applyAlignment="1">
      <alignment horizontal="center" vertical="center"/>
    </xf>
    <xf numFmtId="3" fontId="12" fillId="0" borderId="94" xfId="0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13" fillId="0" borderId="95" xfId="0" applyFont="1" applyBorder="1" applyAlignment="1">
      <alignment horizontal="center" vertical="center" wrapText="1"/>
    </xf>
    <xf numFmtId="3" fontId="13" fillId="0" borderId="96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9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177" fontId="13" fillId="0" borderId="95" xfId="0" applyNumberFormat="1" applyFont="1" applyBorder="1" applyAlignment="1">
      <alignment horizontal="center" wrapText="1"/>
    </xf>
    <xf numFmtId="177" fontId="13" fillId="0" borderId="96" xfId="0" applyNumberFormat="1" applyFont="1" applyBorder="1" applyAlignment="1">
      <alignment horizont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97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/>
    </xf>
    <xf numFmtId="177" fontId="14" fillId="2" borderId="91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/>
    </xf>
    <xf numFmtId="177" fontId="5" fillId="0" borderId="9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177" fontId="4" fillId="0" borderId="9" xfId="0" applyNumberFormat="1" applyFont="1" applyBorder="1" applyAlignment="1">
      <alignment horizontal="center"/>
    </xf>
    <xf numFmtId="177" fontId="15" fillId="0" borderId="8" xfId="0" applyNumberFormat="1" applyFont="1" applyBorder="1" applyAlignment="1">
      <alignment horizontal="center"/>
    </xf>
    <xf numFmtId="177" fontId="15" fillId="0" borderId="9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 horizontal="center"/>
    </xf>
    <xf numFmtId="177" fontId="4" fillId="0" borderId="9" xfId="0" applyNumberFormat="1" applyFont="1" applyFill="1" applyBorder="1" applyAlignment="1">
      <alignment horizontal="center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92" xfId="0" applyNumberFormat="1" applyFont="1" applyBorder="1" applyAlignment="1">
      <alignment horizontal="center" vertical="center" wrapText="1"/>
    </xf>
    <xf numFmtId="3" fontId="4" fillId="2" borderId="65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" fontId="5" fillId="7" borderId="69" xfId="0" applyNumberFormat="1" applyFont="1" applyFill="1" applyBorder="1" applyAlignment="1">
      <alignment horizontal="left" vertical="center" indent="3"/>
    </xf>
    <xf numFmtId="1" fontId="5" fillId="12" borderId="71" xfId="0" applyNumberFormat="1" applyFont="1" applyFill="1" applyBorder="1" applyAlignment="1">
      <alignment horizontal="left" vertical="center" indent="3"/>
    </xf>
    <xf numFmtId="1" fontId="5" fillId="12" borderId="70" xfId="0" applyNumberFormat="1" applyFont="1" applyFill="1" applyBorder="1" applyAlignment="1">
      <alignment horizontal="left" vertical="center" indent="3"/>
    </xf>
    <xf numFmtId="1" fontId="5" fillId="12" borderId="2" xfId="0" applyNumberFormat="1" applyFont="1" applyFill="1" applyBorder="1" applyAlignment="1">
      <alignment horizontal="left" vertical="center" indent="3"/>
    </xf>
    <xf numFmtId="3" fontId="4" fillId="2" borderId="60" xfId="0" applyFont="1" applyFill="1" applyBorder="1" applyAlignment="1">
      <alignment horizontal="center"/>
    </xf>
    <xf numFmtId="3" fontId="4" fillId="2" borderId="98" xfId="0" applyFont="1" applyFill="1" applyBorder="1" applyAlignment="1">
      <alignment horizontal="center"/>
    </xf>
    <xf numFmtId="3" fontId="4" fillId="2" borderId="15" xfId="0" applyFont="1" applyFill="1" applyBorder="1" applyAlignment="1">
      <alignment horizontal="center"/>
    </xf>
    <xf numFmtId="3" fontId="4" fillId="2" borderId="99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 textRotation="90"/>
    </xf>
    <xf numFmtId="3" fontId="4" fillId="10" borderId="99" xfId="0" applyFont="1" applyFill="1" applyBorder="1" applyAlignment="1">
      <alignment horizontal="center" vertical="center" textRotation="45" wrapText="1"/>
    </xf>
    <xf numFmtId="3" fontId="4" fillId="10" borderId="0" xfId="0" applyFont="1" applyFill="1" applyBorder="1" applyAlignment="1">
      <alignment horizontal="center" vertical="center" textRotation="45" wrapText="1"/>
    </xf>
    <xf numFmtId="3" fontId="4" fillId="10" borderId="1" xfId="0" applyFont="1" applyFill="1" applyBorder="1" applyAlignment="1">
      <alignment horizontal="center" vertical="center" textRotation="45" wrapText="1"/>
    </xf>
    <xf numFmtId="3" fontId="4" fillId="10" borderId="99" xfId="0" applyFont="1" applyFill="1" applyBorder="1" applyAlignment="1">
      <alignment horizontal="center" vertical="center" textRotation="90"/>
    </xf>
    <xf numFmtId="3" fontId="4" fillId="10" borderId="0" xfId="0" applyFont="1" applyFill="1" applyBorder="1" applyAlignment="1">
      <alignment horizontal="center" vertical="center" textRotation="90"/>
    </xf>
    <xf numFmtId="3" fontId="4" fillId="10" borderId="1" xfId="0" applyFont="1" applyFill="1" applyBorder="1" applyAlignment="1">
      <alignment horizontal="center" vertical="center" textRotation="90"/>
    </xf>
    <xf numFmtId="3" fontId="4" fillId="2" borderId="99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1" xfId="0" applyFont="1" applyFill="1" applyBorder="1" applyAlignment="1">
      <alignment horizontal="center" vertical="center"/>
    </xf>
    <xf numFmtId="177" fontId="4" fillId="2" borderId="65" xfId="0" applyNumberFormat="1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/>
    </xf>
    <xf numFmtId="1" fontId="5" fillId="7" borderId="100" xfId="0" applyNumberFormat="1" applyFont="1" applyFill="1" applyBorder="1" applyAlignment="1">
      <alignment horizontal="left" vertical="center" indent="3"/>
    </xf>
    <xf numFmtId="3" fontId="4" fillId="2" borderId="6" xfId="0" applyFont="1" applyFill="1" applyBorder="1" applyAlignment="1">
      <alignment horizontal="center"/>
    </xf>
    <xf numFmtId="3" fontId="4" fillId="10" borderId="0" xfId="0" applyFont="1" applyFill="1" applyBorder="1" applyAlignment="1">
      <alignment horizontal="left" vertical="center" textRotation="90" wrapText="1"/>
    </xf>
    <xf numFmtId="3" fontId="4" fillId="10" borderId="1" xfId="0" applyFont="1" applyFill="1" applyBorder="1" applyAlignment="1">
      <alignment horizontal="left" vertical="center" textRotation="90" wrapText="1"/>
    </xf>
    <xf numFmtId="1" fontId="8" fillId="7" borderId="100" xfId="0" applyNumberFormat="1" applyFont="1" applyFill="1" applyBorder="1" applyAlignment="1">
      <alignment horizontal="left" vertical="center" indent="3"/>
    </xf>
    <xf numFmtId="1" fontId="4" fillId="2" borderId="60" xfId="0" applyNumberFormat="1" applyFont="1" applyFill="1" applyBorder="1" applyAlignment="1">
      <alignment horizontal="center"/>
    </xf>
    <xf numFmtId="1" fontId="4" fillId="2" borderId="98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2" borderId="99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1" xfId="0" applyNumberFormat="1" applyFont="1" applyFill="1" applyBorder="1" applyAlignment="1">
      <alignment horizontal="center" vertical="center" textRotation="90"/>
    </xf>
    <xf numFmtId="3" fontId="4" fillId="10" borderId="99" xfId="0" applyFont="1" applyFill="1" applyBorder="1" applyAlignment="1">
      <alignment horizontal="center" vertical="center" textRotation="90" wrapText="1"/>
    </xf>
    <xf numFmtId="3" fontId="4" fillId="10" borderId="0" xfId="0" applyFont="1" applyFill="1" applyBorder="1" applyAlignment="1">
      <alignment horizontal="center" vertical="center" textRotation="90" wrapText="1"/>
    </xf>
    <xf numFmtId="3" fontId="4" fillId="10" borderId="1" xfId="0" applyFont="1" applyFill="1" applyBorder="1" applyAlignment="1">
      <alignment horizontal="center" vertical="center" textRotation="90" wrapText="1"/>
    </xf>
    <xf numFmtId="3" fontId="4" fillId="10" borderId="99" xfId="0" applyFont="1" applyFill="1" applyBorder="1" applyAlignment="1">
      <alignment horizontal="center" vertical="center" textRotation="90"/>
    </xf>
    <xf numFmtId="3" fontId="4" fillId="10" borderId="0" xfId="0" applyFont="1" applyFill="1" applyBorder="1" applyAlignment="1">
      <alignment horizontal="center" vertical="center" textRotation="90"/>
    </xf>
    <xf numFmtId="3" fontId="4" fillId="10" borderId="1" xfId="0" applyFont="1" applyFill="1" applyBorder="1" applyAlignment="1">
      <alignment horizontal="center" vertical="center" textRotation="90"/>
    </xf>
    <xf numFmtId="3" fontId="6" fillId="2" borderId="60" xfId="0" applyFont="1" applyFill="1" applyBorder="1" applyAlignment="1">
      <alignment horizontal="center"/>
    </xf>
    <xf numFmtId="3" fontId="6" fillId="2" borderId="98" xfId="0" applyFont="1" applyFill="1" applyBorder="1" applyAlignment="1">
      <alignment horizontal="center"/>
    </xf>
    <xf numFmtId="3" fontId="6" fillId="2" borderId="15" xfId="0" applyFont="1" applyFill="1" applyBorder="1" applyAlignment="1">
      <alignment horizontal="center"/>
    </xf>
    <xf numFmtId="3" fontId="4" fillId="2" borderId="99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 textRotation="90"/>
    </xf>
    <xf numFmtId="177" fontId="4" fillId="0" borderId="101" xfId="0" applyNumberFormat="1" applyFont="1" applyBorder="1" applyAlignment="1">
      <alignment horizontal="center"/>
    </xf>
    <xf numFmtId="177" fontId="4" fillId="0" borderId="53" xfId="0" applyNumberFormat="1" applyFont="1" applyBorder="1" applyAlignment="1">
      <alignment horizontal="center"/>
    </xf>
    <xf numFmtId="177" fontId="4" fillId="0" borderId="84" xfId="0" applyNumberFormat="1" applyFont="1" applyBorder="1" applyAlignment="1">
      <alignment horizontal="center"/>
    </xf>
    <xf numFmtId="3" fontId="1" fillId="12" borderId="102" xfId="0" applyFont="1" applyFill="1" applyBorder="1" applyAlignment="1">
      <alignment horizontal="left" vertical="center" indent="3"/>
    </xf>
    <xf numFmtId="3" fontId="1" fillId="12" borderId="103" xfId="0" applyFont="1" applyFill="1" applyBorder="1" applyAlignment="1">
      <alignment horizontal="left" vertical="center" indent="3"/>
    </xf>
    <xf numFmtId="3" fontId="1" fillId="0" borderId="104" xfId="0" applyFont="1" applyBorder="1" applyAlignment="1">
      <alignment horizontal="center" vertical="center" wrapText="1"/>
    </xf>
    <xf numFmtId="3" fontId="0" fillId="0" borderId="46" xfId="0" applyBorder="1" applyAlignment="1">
      <alignment horizontal="center" vertical="center"/>
    </xf>
    <xf numFmtId="3" fontId="1" fillId="0" borderId="73" xfId="0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/>
    </xf>
    <xf numFmtId="3" fontId="1" fillId="0" borderId="105" xfId="0" applyFont="1" applyBorder="1" applyAlignment="1">
      <alignment horizontal="center" vertical="center" wrapText="1"/>
    </xf>
    <xf numFmtId="3" fontId="0" fillId="0" borderId="22" xfId="0" applyBorder="1" applyAlignment="1">
      <alignment horizontal="center" vertical="center"/>
    </xf>
    <xf numFmtId="3" fontId="1" fillId="12" borderId="106" xfId="0" applyFont="1" applyFill="1" applyBorder="1" applyAlignment="1">
      <alignment horizontal="left" vertical="center" indent="3"/>
    </xf>
    <xf numFmtId="3" fontId="1" fillId="12" borderId="107" xfId="0" applyFont="1" applyFill="1" applyBorder="1" applyAlignment="1">
      <alignment horizontal="left" vertical="center" indent="3"/>
    </xf>
    <xf numFmtId="3" fontId="1" fillId="12" borderId="106" xfId="0" applyFont="1" applyFill="1" applyBorder="1" applyAlignment="1">
      <alignment horizontal="left" vertical="center" indent="3"/>
    </xf>
    <xf numFmtId="3" fontId="1" fillId="12" borderId="107" xfId="0" applyFont="1" applyFill="1" applyBorder="1" applyAlignment="1">
      <alignment horizontal="left" vertical="center" indent="3"/>
    </xf>
    <xf numFmtId="3" fontId="1" fillId="4" borderId="106" xfId="0" applyFont="1" applyFill="1" applyBorder="1" applyAlignment="1">
      <alignment horizontal="left" vertical="center" indent="3"/>
    </xf>
    <xf numFmtId="3" fontId="1" fillId="4" borderId="107" xfId="0" applyFont="1" applyFill="1" applyBorder="1" applyAlignment="1">
      <alignment horizontal="left" vertical="center" indent="3"/>
    </xf>
    <xf numFmtId="3" fontId="18" fillId="0" borderId="2" xfId="0" applyFont="1" applyBorder="1" applyAlignment="1">
      <alignment horizontal="center"/>
    </xf>
    <xf numFmtId="3" fontId="1" fillId="0" borderId="108" xfId="0" applyFont="1" applyBorder="1" applyAlignment="1">
      <alignment horizontal="center" vertical="center" textRotation="90" wrapText="1"/>
    </xf>
    <xf numFmtId="3" fontId="1" fillId="0" borderId="49" xfId="0" applyFont="1" applyBorder="1" applyAlignment="1">
      <alignment horizontal="center" vertical="center" textRotation="90" wrapText="1"/>
    </xf>
    <xf numFmtId="3" fontId="1" fillId="0" borderId="109" xfId="0" applyFont="1" applyBorder="1" applyAlignment="1">
      <alignment horizontal="center" vertical="center"/>
    </xf>
    <xf numFmtId="3" fontId="1" fillId="0" borderId="58" xfId="0" applyFont="1" applyBorder="1" applyAlignment="1">
      <alignment horizontal="center" vertical="center"/>
    </xf>
    <xf numFmtId="3" fontId="1" fillId="4" borderId="105" xfId="0" applyFont="1" applyFill="1" applyBorder="1" applyAlignment="1">
      <alignment horizontal="left" vertical="center" indent="3"/>
    </xf>
    <xf numFmtId="3" fontId="1" fillId="4" borderId="22" xfId="0" applyFont="1" applyFill="1" applyBorder="1" applyAlignment="1">
      <alignment horizontal="left" vertical="center" indent="3"/>
    </xf>
    <xf numFmtId="3" fontId="4" fillId="0" borderId="101" xfId="0" applyFont="1" applyBorder="1" applyAlignment="1">
      <alignment horizontal="center"/>
    </xf>
    <xf numFmtId="3" fontId="4" fillId="0" borderId="53" xfId="0" applyFont="1" applyBorder="1" applyAlignment="1">
      <alignment horizontal="center"/>
    </xf>
    <xf numFmtId="3" fontId="4" fillId="0" borderId="84" xfId="0" applyFont="1" applyBorder="1" applyAlignment="1">
      <alignment horizontal="center"/>
    </xf>
    <xf numFmtId="3" fontId="1" fillId="4" borderId="82" xfId="0" applyFont="1" applyFill="1" applyBorder="1" applyAlignment="1">
      <alignment horizontal="left" vertical="center" indent="3"/>
    </xf>
    <xf numFmtId="3" fontId="1" fillId="4" borderId="40" xfId="0" applyFont="1" applyFill="1" applyBorder="1" applyAlignment="1">
      <alignment horizontal="left" vertical="center" indent="3"/>
    </xf>
    <xf numFmtId="3" fontId="5" fillId="12" borderId="110" xfId="0" applyFont="1" applyFill="1" applyBorder="1" applyAlignment="1">
      <alignment horizontal="left" vertical="center" indent="3"/>
    </xf>
    <xf numFmtId="3" fontId="5" fillId="12" borderId="57" xfId="0" applyFont="1" applyFill="1" applyBorder="1" applyAlignment="1">
      <alignment horizontal="left" vertical="center" indent="3"/>
    </xf>
    <xf numFmtId="1" fontId="5" fillId="12" borderId="110" xfId="0" applyNumberFormat="1" applyFont="1" applyFill="1" applyBorder="1" applyAlignment="1">
      <alignment horizontal="left" vertical="center" indent="3"/>
    </xf>
    <xf numFmtId="1" fontId="5" fillId="12" borderId="57" xfId="0" applyNumberFormat="1" applyFont="1" applyFill="1" applyBorder="1" applyAlignment="1">
      <alignment horizontal="left" vertical="center" indent="3"/>
    </xf>
    <xf numFmtId="3" fontId="5" fillId="12" borderId="111" xfId="0" applyFont="1" applyFill="1" applyBorder="1" applyAlignment="1">
      <alignment horizontal="left" vertical="center" indent="3"/>
    </xf>
    <xf numFmtId="3" fontId="5" fillId="12" borderId="90" xfId="0" applyFont="1" applyFill="1" applyBorder="1" applyAlignment="1">
      <alignment horizontal="left" vertical="center" indent="3"/>
    </xf>
    <xf numFmtId="3" fontId="1" fillId="0" borderId="104" xfId="0" applyFont="1" applyBorder="1" applyAlignment="1">
      <alignment horizontal="center" vertical="center"/>
    </xf>
    <xf numFmtId="3" fontId="1" fillId="0" borderId="46" xfId="0" applyFont="1" applyBorder="1" applyAlignment="1">
      <alignment horizontal="center" vertical="center"/>
    </xf>
    <xf numFmtId="3" fontId="1" fillId="0" borderId="73" xfId="0" applyFont="1" applyBorder="1" applyAlignment="1">
      <alignment horizontal="center" vertical="center"/>
    </xf>
    <xf numFmtId="3" fontId="1" fillId="0" borderId="17" xfId="0" applyFont="1" applyBorder="1" applyAlignment="1">
      <alignment horizontal="center" vertical="center"/>
    </xf>
    <xf numFmtId="3" fontId="1" fillId="0" borderId="105" xfId="0" applyFont="1" applyBorder="1" applyAlignment="1">
      <alignment horizontal="center" vertical="center"/>
    </xf>
    <xf numFmtId="3" fontId="1" fillId="0" borderId="22" xfId="0" applyFont="1" applyBorder="1" applyAlignment="1">
      <alignment horizontal="center" vertical="center"/>
    </xf>
    <xf numFmtId="49" fontId="5" fillId="15" borderId="79" xfId="0" applyNumberFormat="1" applyFont="1" applyFill="1" applyBorder="1" applyAlignment="1">
      <alignment horizontal="center" vertical="center" wrapText="1"/>
    </xf>
    <xf numFmtId="3" fontId="0" fillId="0" borderId="66" xfId="0" applyBorder="1" applyAlignment="1">
      <alignment vertical="center" wrapText="1"/>
    </xf>
    <xf numFmtId="1" fontId="1" fillId="0" borderId="106" xfId="0" applyNumberFormat="1" applyFont="1" applyBorder="1" applyAlignment="1">
      <alignment horizontal="left" indent="4"/>
    </xf>
    <xf numFmtId="1" fontId="1" fillId="0" borderId="107" xfId="0" applyNumberFormat="1" applyFont="1" applyBorder="1" applyAlignment="1">
      <alignment horizontal="left" indent="4"/>
    </xf>
    <xf numFmtId="1" fontId="5" fillId="0" borderId="108" xfId="0" applyNumberFormat="1" applyFont="1" applyBorder="1" applyAlignment="1">
      <alignment horizontal="center" vertical="center" wrapText="1"/>
    </xf>
    <xf numFmtId="3" fontId="0" fillId="0" borderId="38" xfId="0" applyBorder="1" applyAlignment="1">
      <alignment vertical="center"/>
    </xf>
    <xf numFmtId="3" fontId="5" fillId="0" borderId="109" xfId="0" applyFont="1" applyBorder="1" applyAlignment="1">
      <alignment horizontal="center" vertical="center" wrapText="1"/>
    </xf>
    <xf numFmtId="3" fontId="0" fillId="0" borderId="39" xfId="0" applyBorder="1" applyAlignment="1">
      <alignment vertical="center"/>
    </xf>
    <xf numFmtId="1" fontId="5" fillId="2" borderId="109" xfId="0" applyNumberFormat="1" applyFont="1" applyFill="1" applyBorder="1" applyAlignment="1">
      <alignment horizontal="center" vertical="center" wrapText="1"/>
    </xf>
    <xf numFmtId="3" fontId="0" fillId="0" borderId="39" xfId="0" applyBorder="1" applyAlignment="1">
      <alignment vertical="center" wrapText="1"/>
    </xf>
    <xf numFmtId="1" fontId="4" fillId="0" borderId="10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3" fontId="5" fillId="0" borderId="109" xfId="0" applyFont="1" applyBorder="1" applyAlignment="1">
      <alignment horizontal="center" vertical="center" wrapText="1"/>
    </xf>
    <xf numFmtId="3" fontId="5" fillId="0" borderId="39" xfId="0" applyFont="1" applyBorder="1" applyAlignment="1">
      <alignment horizontal="center" vertical="center" wrapText="1"/>
    </xf>
    <xf numFmtId="1" fontId="5" fillId="15" borderId="109" xfId="0" applyNumberFormat="1" applyFont="1" applyFill="1" applyBorder="1" applyAlignment="1">
      <alignment horizontal="center" vertical="center" wrapText="1"/>
    </xf>
    <xf numFmtId="1" fontId="5" fillId="15" borderId="39" xfId="0" applyNumberFormat="1" applyFont="1" applyFill="1" applyBorder="1" applyAlignment="1">
      <alignment horizontal="center" vertical="center" wrapText="1"/>
    </xf>
    <xf numFmtId="3" fontId="8" fillId="12" borderId="111" xfId="0" applyFont="1" applyFill="1" applyBorder="1" applyAlignment="1">
      <alignment horizontal="left" indent="6"/>
    </xf>
    <xf numFmtId="3" fontId="8" fillId="12" borderId="90" xfId="0" applyFont="1" applyFill="1" applyBorder="1" applyAlignment="1">
      <alignment horizontal="left" indent="6"/>
    </xf>
    <xf numFmtId="3" fontId="1" fillId="12" borderId="106" xfId="0" applyFont="1" applyFill="1" applyBorder="1" applyAlignment="1">
      <alignment horizontal="left" vertical="center" wrapText="1" indent="6"/>
    </xf>
    <xf numFmtId="3" fontId="1" fillId="12" borderId="107" xfId="0" applyFont="1" applyFill="1" applyBorder="1" applyAlignment="1">
      <alignment horizontal="left" vertical="center" wrapText="1" indent="6"/>
    </xf>
    <xf numFmtId="3" fontId="5" fillId="0" borderId="108" xfId="0" applyFont="1" applyBorder="1" applyAlignment="1">
      <alignment horizontal="center" vertical="center"/>
    </xf>
    <xf numFmtId="3" fontId="5" fillId="0" borderId="45" xfId="0" applyFont="1" applyBorder="1" applyAlignment="1">
      <alignment horizontal="center" vertical="center"/>
    </xf>
    <xf numFmtId="3" fontId="5" fillId="0" borderId="38" xfId="0" applyFont="1" applyBorder="1" applyAlignment="1">
      <alignment horizontal="center" vertical="center"/>
    </xf>
    <xf numFmtId="3" fontId="5" fillId="0" borderId="109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39" xfId="0" applyFont="1" applyBorder="1" applyAlignment="1">
      <alignment horizontal="center" vertical="center"/>
    </xf>
    <xf numFmtId="1" fontId="8" fillId="12" borderId="110" xfId="0" applyNumberFormat="1" applyFont="1" applyFill="1" applyBorder="1" applyAlignment="1">
      <alignment horizontal="left" indent="6"/>
    </xf>
    <xf numFmtId="1" fontId="8" fillId="12" borderId="57" xfId="0" applyNumberFormat="1" applyFont="1" applyFill="1" applyBorder="1" applyAlignment="1">
      <alignment horizontal="left" indent="6"/>
    </xf>
    <xf numFmtId="3" fontId="8" fillId="12" borderId="110" xfId="0" applyFont="1" applyFill="1" applyBorder="1" applyAlignment="1">
      <alignment horizontal="left" indent="6"/>
    </xf>
    <xf numFmtId="3" fontId="8" fillId="12" borderId="57" xfId="0" applyFont="1" applyFill="1" applyBorder="1" applyAlignment="1">
      <alignment horizontal="left" indent="6"/>
    </xf>
    <xf numFmtId="3" fontId="5" fillId="0" borderId="108" xfId="0" applyFont="1" applyBorder="1" applyAlignment="1">
      <alignment horizontal="center" vertical="center" wrapText="1"/>
    </xf>
    <xf numFmtId="3" fontId="5" fillId="0" borderId="45" xfId="0" applyFont="1" applyBorder="1" applyAlignment="1">
      <alignment horizontal="center" vertical="center" wrapText="1"/>
    </xf>
    <xf numFmtId="3" fontId="5" fillId="0" borderId="38" xfId="0" applyFont="1" applyBorder="1" applyAlignment="1">
      <alignment horizontal="center" vertical="center" wrapText="1"/>
    </xf>
    <xf numFmtId="1" fontId="1" fillId="12" borderId="110" xfId="0" applyNumberFormat="1" applyFont="1" applyFill="1" applyBorder="1" applyAlignment="1">
      <alignment horizontal="left" vertical="center" indent="6"/>
    </xf>
    <xf numFmtId="1" fontId="1" fillId="12" borderId="57" xfId="0" applyNumberFormat="1" applyFont="1" applyFill="1" applyBorder="1" applyAlignment="1">
      <alignment horizontal="left" vertical="center" indent="6"/>
    </xf>
    <xf numFmtId="3" fontId="1" fillId="12" borderId="111" xfId="0" applyFont="1" applyFill="1" applyBorder="1" applyAlignment="1">
      <alignment horizontal="left" vertical="center" indent="6"/>
    </xf>
    <xf numFmtId="3" fontId="1" fillId="12" borderId="90" xfId="0" applyFont="1" applyFill="1" applyBorder="1" applyAlignment="1">
      <alignment horizontal="left" vertical="center" indent="6"/>
    </xf>
    <xf numFmtId="3" fontId="5" fillId="0" borderId="18" xfId="0" applyFont="1" applyBorder="1" applyAlignment="1">
      <alignment horizontal="center" vertical="center" wrapText="1"/>
    </xf>
    <xf numFmtId="3" fontId="5" fillId="0" borderId="39" xfId="0" applyFont="1" applyBorder="1" applyAlignment="1">
      <alignment horizontal="center" vertical="center" wrapText="1"/>
    </xf>
    <xf numFmtId="177" fontId="5" fillId="0" borderId="53" xfId="0" applyNumberFormat="1" applyFont="1" applyBorder="1" applyAlignment="1">
      <alignment horizontal="center"/>
    </xf>
    <xf numFmtId="177" fontId="5" fillId="0" borderId="84" xfId="0" applyNumberFormat="1" applyFont="1" applyBorder="1" applyAlignment="1">
      <alignment horizontal="center"/>
    </xf>
    <xf numFmtId="3" fontId="32" fillId="10" borderId="105" xfId="0" applyFont="1" applyFill="1" applyBorder="1" applyAlignment="1">
      <alignment horizontal="left" vertical="center"/>
    </xf>
    <xf numFmtId="3" fontId="32" fillId="10" borderId="22" xfId="0" applyFont="1" applyFill="1" applyBorder="1" applyAlignment="1">
      <alignment horizontal="left" vertical="center"/>
    </xf>
    <xf numFmtId="1" fontId="36" fillId="0" borderId="6" xfId="0" applyNumberFormat="1" applyFont="1" applyBorder="1" applyAlignment="1">
      <alignment horizontal="center"/>
    </xf>
    <xf numFmtId="3" fontId="32" fillId="10" borderId="32" xfId="0" applyNumberFormat="1" applyFont="1" applyFill="1" applyBorder="1" applyAlignment="1">
      <alignment horizontal="center" vertical="center" textRotation="90"/>
    </xf>
    <xf numFmtId="3" fontId="31" fillId="0" borderId="5" xfId="0" applyNumberFormat="1" applyFont="1" applyBorder="1" applyAlignment="1">
      <alignment textRotation="90"/>
    </xf>
    <xf numFmtId="3" fontId="32" fillId="7" borderId="0" xfId="0" applyNumberFormat="1" applyFont="1" applyFill="1" applyBorder="1" applyAlignment="1">
      <alignment horizontal="center" vertical="center" textRotation="90"/>
    </xf>
    <xf numFmtId="3" fontId="32" fillId="10" borderId="109" xfId="0" applyNumberFormat="1" applyFont="1" applyFill="1" applyBorder="1" applyAlignment="1">
      <alignment horizontal="center" vertical="center" textRotation="90"/>
    </xf>
    <xf numFmtId="3" fontId="32" fillId="7" borderId="46" xfId="0" applyNumberFormat="1" applyFont="1" applyFill="1" applyBorder="1" applyAlignment="1">
      <alignment horizontal="center" vertical="center" textRotation="90"/>
    </xf>
    <xf numFmtId="3" fontId="32" fillId="7" borderId="17" xfId="0" applyNumberFormat="1" applyFont="1" applyFill="1" applyBorder="1" applyAlignment="1">
      <alignment horizontal="center" vertical="center" textRotation="90"/>
    </xf>
    <xf numFmtId="3" fontId="32" fillId="7" borderId="52" xfId="0" applyNumberFormat="1" applyFont="1" applyFill="1" applyBorder="1" applyAlignment="1">
      <alignment horizontal="center" vertical="center" textRotation="90" wrapText="1"/>
    </xf>
    <xf numFmtId="3" fontId="32" fillId="7" borderId="1" xfId="0" applyNumberFormat="1" applyFont="1" applyFill="1" applyBorder="1" applyAlignment="1">
      <alignment horizontal="center" vertical="center" textRotation="90" wrapText="1"/>
    </xf>
    <xf numFmtId="3" fontId="32" fillId="7" borderId="21" xfId="0" applyNumberFormat="1" applyFont="1" applyFill="1" applyBorder="1" applyAlignment="1">
      <alignment horizontal="center" vertical="center" textRotation="90" wrapText="1"/>
    </xf>
    <xf numFmtId="3" fontId="32" fillId="7" borderId="37" xfId="0" applyNumberFormat="1" applyFont="1" applyFill="1" applyBorder="1" applyAlignment="1">
      <alignment horizontal="center" vertical="center" textRotation="90" wrapText="1"/>
    </xf>
    <xf numFmtId="3" fontId="32" fillId="7" borderId="86" xfId="0" applyNumberFormat="1" applyFont="1" applyFill="1" applyBorder="1" applyAlignment="1">
      <alignment horizontal="center" vertical="center" textRotation="90" wrapText="1"/>
    </xf>
    <xf numFmtId="3" fontId="32" fillId="0" borderId="108" xfId="0" applyFont="1" applyBorder="1" applyAlignment="1">
      <alignment horizontal="center" vertical="center" textRotation="90" wrapText="1"/>
    </xf>
    <xf numFmtId="3" fontId="32" fillId="0" borderId="45" xfId="0" applyFont="1" applyBorder="1" applyAlignment="1">
      <alignment horizontal="center" vertical="center" textRotation="90" wrapText="1"/>
    </xf>
    <xf numFmtId="3" fontId="32" fillId="0" borderId="109" xfId="0" applyFont="1" applyBorder="1" applyAlignment="1">
      <alignment horizontal="center" vertical="center"/>
    </xf>
    <xf numFmtId="3" fontId="32" fillId="0" borderId="18" xfId="0" applyFont="1" applyBorder="1" applyAlignment="1">
      <alignment horizontal="center" vertical="center"/>
    </xf>
    <xf numFmtId="3" fontId="32" fillId="10" borderId="79" xfId="0" applyNumberFormat="1" applyFont="1" applyFill="1" applyBorder="1" applyAlignment="1">
      <alignment horizontal="center" vertical="center" textRotation="90"/>
    </xf>
    <xf numFmtId="3" fontId="31" fillId="0" borderId="78" xfId="0" applyNumberFormat="1" applyFont="1" applyBorder="1" applyAlignment="1">
      <alignment textRotation="90"/>
    </xf>
    <xf numFmtId="3" fontId="31" fillId="0" borderId="17" xfId="0" applyNumberFormat="1" applyFont="1" applyBorder="1" applyAlignment="1">
      <alignment textRotation="90"/>
    </xf>
    <xf numFmtId="3" fontId="32" fillId="10" borderId="78" xfId="0" applyNumberFormat="1" applyFont="1" applyFill="1" applyBorder="1" applyAlignment="1">
      <alignment horizontal="center" vertical="center" textRotation="90"/>
    </xf>
    <xf numFmtId="3" fontId="32" fillId="10" borderId="111" xfId="0" applyFont="1" applyFill="1" applyBorder="1" applyAlignment="1">
      <alignment horizontal="left" vertical="center"/>
    </xf>
    <xf numFmtId="3" fontId="32" fillId="10" borderId="90" xfId="0" applyFont="1" applyFill="1" applyBorder="1" applyAlignment="1">
      <alignment horizontal="left" vertical="center"/>
    </xf>
    <xf numFmtId="177" fontId="33" fillId="0" borderId="0" xfId="0" applyNumberFormat="1" applyFont="1" applyBorder="1" applyAlignment="1">
      <alignment horizontal="center"/>
    </xf>
    <xf numFmtId="3" fontId="5" fillId="0" borderId="10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12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0" fillId="0" borderId="25" xfId="0" applyNumberFormat="1" applyFont="1" applyBorder="1" applyAlignment="1">
      <alignment horizontal="center"/>
    </xf>
    <xf numFmtId="3" fontId="50" fillId="0" borderId="26" xfId="0" applyNumberFormat="1" applyFont="1" applyBorder="1" applyAlignment="1">
      <alignment horizontal="center"/>
    </xf>
    <xf numFmtId="1" fontId="36" fillId="0" borderId="19" xfId="0" applyNumberFormat="1" applyFont="1" applyBorder="1" applyAlignment="1">
      <alignment horizontal="center"/>
    </xf>
    <xf numFmtId="3" fontId="32" fillId="0" borderId="110" xfId="0" applyNumberFormat="1" applyFont="1" applyBorder="1" applyAlignment="1">
      <alignment horizontal="left"/>
    </xf>
    <xf numFmtId="3" fontId="32" fillId="0" borderId="57" xfId="0" applyNumberFormat="1" applyFont="1" applyBorder="1" applyAlignment="1">
      <alignment horizontal="left"/>
    </xf>
    <xf numFmtId="3" fontId="32" fillId="10" borderId="110" xfId="0" applyNumberFormat="1" applyFont="1" applyFill="1" applyBorder="1" applyAlignment="1">
      <alignment horizontal="left" vertical="center"/>
    </xf>
    <xf numFmtId="3" fontId="32" fillId="10" borderId="57" xfId="0" applyNumberFormat="1" applyFont="1" applyFill="1" applyBorder="1" applyAlignment="1">
      <alignment horizontal="left" vertical="center"/>
    </xf>
    <xf numFmtId="3" fontId="32" fillId="10" borderId="111" xfId="0" applyNumberFormat="1" applyFont="1" applyFill="1" applyBorder="1" applyAlignment="1">
      <alignment horizontal="left" vertical="center"/>
    </xf>
    <xf numFmtId="3" fontId="32" fillId="10" borderId="90" xfId="0" applyNumberFormat="1" applyFont="1" applyFill="1" applyBorder="1" applyAlignment="1">
      <alignment horizontal="left" vertical="center"/>
    </xf>
    <xf numFmtId="1" fontId="29" fillId="0" borderId="65" xfId="0" applyNumberFormat="1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27" xfId="0" applyNumberFormat="1" applyFont="1" applyBorder="1" applyAlignment="1">
      <alignment horizontal="center"/>
    </xf>
    <xf numFmtId="3" fontId="4" fillId="10" borderId="32" xfId="0" applyNumberFormat="1" applyFont="1" applyFill="1" applyBorder="1" applyAlignment="1">
      <alignment horizontal="center" vertical="center" textRotation="90"/>
    </xf>
    <xf numFmtId="3" fontId="4" fillId="0" borderId="5" xfId="0" applyNumberFormat="1" applyFont="1" applyBorder="1" applyAlignment="1">
      <alignment textRotation="90"/>
    </xf>
    <xf numFmtId="3" fontId="4" fillId="7" borderId="75" xfId="0" applyNumberFormat="1" applyFont="1" applyFill="1" applyBorder="1" applyAlignment="1">
      <alignment horizontal="center" vertical="center" textRotation="90" wrapText="1"/>
    </xf>
    <xf numFmtId="3" fontId="4" fillId="7" borderId="27" xfId="0" applyNumberFormat="1" applyFont="1" applyFill="1" applyBorder="1" applyAlignment="1">
      <alignment horizontal="center" vertical="center" textRotation="90" wrapText="1"/>
    </xf>
    <xf numFmtId="3" fontId="31" fillId="0" borderId="13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13" xfId="0" applyNumberFormat="1" applyFont="1" applyBorder="1" applyAlignment="1">
      <alignment horizontal="center" vertical="center" wrapText="1"/>
    </xf>
    <xf numFmtId="3" fontId="31" fillId="0" borderId="45" xfId="0" applyNumberFormat="1" applyFont="1" applyBorder="1" applyAlignment="1">
      <alignment horizontal="center" vertical="center" wrapText="1"/>
    </xf>
    <xf numFmtId="3" fontId="31" fillId="0" borderId="38" xfId="0" applyNumberFormat="1" applyFont="1" applyBorder="1" applyAlignment="1">
      <alignment horizontal="center" vertical="center" wrapText="1"/>
    </xf>
    <xf numFmtId="3" fontId="4" fillId="7" borderId="17" xfId="0" applyNumberFormat="1" applyFont="1" applyFill="1" applyBorder="1" applyAlignment="1">
      <alignment horizontal="center" vertical="center" textRotation="90"/>
    </xf>
    <xf numFmtId="3" fontId="4" fillId="7" borderId="27" xfId="0" applyNumberFormat="1" applyFont="1" applyFill="1" applyBorder="1" applyAlignment="1">
      <alignment horizontal="center" vertical="center" textRotation="90"/>
    </xf>
    <xf numFmtId="3" fontId="4" fillId="7" borderId="86" xfId="0" applyNumberFormat="1" applyFont="1" applyFill="1" applyBorder="1" applyAlignment="1">
      <alignment horizontal="center" vertical="center" textRotation="90" wrapText="1"/>
    </xf>
    <xf numFmtId="3" fontId="4" fillId="7" borderId="37" xfId="0" applyNumberFormat="1" applyFont="1" applyFill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textRotation="90"/>
    </xf>
    <xf numFmtId="3" fontId="50" fillId="0" borderId="101" xfId="0" applyNumberFormat="1" applyFont="1" applyBorder="1" applyAlignment="1">
      <alignment horizontal="center"/>
    </xf>
    <xf numFmtId="3" fontId="50" fillId="0" borderId="53" xfId="0" applyNumberFormat="1" applyFont="1" applyBorder="1" applyAlignment="1">
      <alignment horizontal="center"/>
    </xf>
    <xf numFmtId="3" fontId="50" fillId="0" borderId="84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9" fillId="0" borderId="28" xfId="0" applyNumberFormat="1" applyFont="1" applyBorder="1" applyAlignment="1">
      <alignment horizontal="center"/>
    </xf>
    <xf numFmtId="3" fontId="4" fillId="10" borderId="78" xfId="0" applyNumberFormat="1" applyFont="1" applyFill="1" applyBorder="1" applyAlignment="1">
      <alignment horizontal="center" vertical="center" textRotation="90"/>
    </xf>
    <xf numFmtId="3" fontId="4" fillId="0" borderId="65" xfId="0" applyNumberFormat="1" applyFont="1" applyBorder="1" applyAlignment="1">
      <alignment textRotation="90"/>
    </xf>
    <xf numFmtId="3" fontId="5" fillId="0" borderId="72" xfId="0" applyFont="1" applyBorder="1" applyAlignment="1">
      <alignment horizontal="left" vertical="center" indent="3"/>
    </xf>
    <xf numFmtId="3" fontId="5" fillId="0" borderId="56" xfId="0" applyFont="1" applyBorder="1" applyAlignment="1">
      <alignment horizontal="left" vertical="center" indent="3"/>
    </xf>
    <xf numFmtId="3" fontId="5" fillId="0" borderId="49" xfId="0" applyFont="1" applyBorder="1" applyAlignment="1">
      <alignment horizontal="left" vertical="center" indent="3"/>
    </xf>
    <xf numFmtId="3" fontId="5" fillId="0" borderId="58" xfId="0" applyFont="1" applyBorder="1" applyAlignment="1">
      <alignment horizontal="left" vertical="center" indent="3"/>
    </xf>
    <xf numFmtId="3" fontId="5" fillId="0" borderId="49" xfId="0" applyFont="1" applyFill="1" applyBorder="1" applyAlignment="1">
      <alignment horizontal="left" vertical="center" indent="3"/>
    </xf>
    <xf numFmtId="3" fontId="5" fillId="0" borderId="58" xfId="0" applyFont="1" applyFill="1" applyBorder="1" applyAlignment="1">
      <alignment horizontal="left" vertical="center" indent="3"/>
    </xf>
    <xf numFmtId="1" fontId="29" fillId="0" borderId="15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49" fontId="48" fillId="4" borderId="6" xfId="0" applyNumberFormat="1" applyFont="1" applyFill="1" applyBorder="1" applyAlignment="1">
      <alignment horizontal="center" vertical="center" textRotation="90"/>
    </xf>
    <xf numFmtId="49" fontId="48" fillId="4" borderId="32" xfId="0" applyNumberFormat="1" applyFont="1" applyFill="1" applyBorder="1" applyAlignment="1">
      <alignment horizontal="center" vertical="center" textRotation="90"/>
    </xf>
    <xf numFmtId="3" fontId="40" fillId="4" borderId="32" xfId="0" applyFont="1" applyFill="1" applyBorder="1" applyAlignment="1">
      <alignment horizontal="center" vertical="center" textRotation="90" wrapText="1"/>
    </xf>
    <xf numFmtId="3" fontId="40" fillId="4" borderId="5" xfId="0" applyFont="1" applyFill="1" applyBorder="1" applyAlignment="1">
      <alignment horizontal="center" vertical="center" textRotation="90" wrapText="1"/>
    </xf>
    <xf numFmtId="177" fontId="40" fillId="4" borderId="114" xfId="0" applyNumberFormat="1" applyFont="1" applyFill="1" applyBorder="1" applyAlignment="1">
      <alignment horizontal="center" vertical="center" textRotation="90" wrapText="1"/>
    </xf>
    <xf numFmtId="177" fontId="40" fillId="4" borderId="115" xfId="0" applyNumberFormat="1" applyFont="1" applyFill="1" applyBorder="1" applyAlignment="1">
      <alignment horizontal="center" vertical="center" textRotation="90" wrapText="1"/>
    </xf>
    <xf numFmtId="177" fontId="48" fillId="4" borderId="0" xfId="0" applyNumberFormat="1" applyFont="1" applyFill="1" applyBorder="1" applyAlignment="1">
      <alignment horizontal="center" vertical="center" textRotation="90"/>
    </xf>
    <xf numFmtId="177" fontId="40" fillId="4" borderId="32" xfId="0" applyNumberFormat="1" applyFont="1" applyFill="1" applyBorder="1" applyAlignment="1">
      <alignment horizontal="center" vertical="center" textRotation="90" wrapText="1"/>
    </xf>
    <xf numFmtId="177" fontId="40" fillId="4" borderId="5" xfId="0" applyNumberFormat="1" applyFont="1" applyFill="1" applyBorder="1" applyAlignment="1">
      <alignment horizontal="center" vertical="center" textRotation="90" wrapText="1"/>
    </xf>
    <xf numFmtId="1" fontId="29" fillId="0" borderId="19" xfId="0" applyNumberFormat="1" applyFont="1" applyBorder="1" applyAlignment="1">
      <alignment horizontal="center"/>
    </xf>
    <xf numFmtId="177" fontId="48" fillId="4" borderId="17" xfId="0" applyNumberFormat="1" applyFont="1" applyFill="1" applyBorder="1" applyAlignment="1">
      <alignment horizontal="center" vertical="center" textRotation="90"/>
    </xf>
    <xf numFmtId="177" fontId="40" fillId="4" borderId="17" xfId="0" applyNumberFormat="1" applyFont="1" applyFill="1" applyBorder="1" applyAlignment="1">
      <alignment textRotation="90"/>
    </xf>
    <xf numFmtId="177" fontId="40" fillId="4" borderId="83" xfId="0" applyNumberFormat="1" applyFont="1" applyFill="1" applyBorder="1" applyAlignment="1">
      <alignment horizontal="center" vertical="center" textRotation="90" wrapText="1"/>
    </xf>
    <xf numFmtId="177" fontId="40" fillId="4" borderId="28" xfId="0" applyNumberFormat="1" applyFont="1" applyFill="1" applyBorder="1" applyAlignment="1">
      <alignment horizontal="center" vertical="center" textRotation="90" wrapText="1"/>
    </xf>
    <xf numFmtId="177" fontId="48" fillId="4" borderId="6" xfId="0" applyNumberFormat="1" applyFont="1" applyFill="1" applyBorder="1" applyAlignment="1">
      <alignment horizontal="center" vertical="center" textRotation="90"/>
    </xf>
    <xf numFmtId="177" fontId="48" fillId="4" borderId="32" xfId="0" applyNumberFormat="1" applyFont="1" applyFill="1" applyBorder="1" applyAlignment="1">
      <alignment horizontal="center" vertical="center" textRotation="90"/>
    </xf>
    <xf numFmtId="3" fontId="5" fillId="0" borderId="110" xfId="0" applyFont="1" applyBorder="1" applyAlignment="1">
      <alignment horizontal="left"/>
    </xf>
    <xf numFmtId="3" fontId="5" fillId="0" borderId="57" xfId="0" applyFont="1" applyBorder="1" applyAlignment="1">
      <alignment horizontal="left"/>
    </xf>
    <xf numFmtId="3" fontId="5" fillId="4" borderId="111" xfId="0" applyFont="1" applyFill="1" applyBorder="1" applyAlignment="1">
      <alignment horizontal="left" vertical="center"/>
    </xf>
    <xf numFmtId="3" fontId="5" fillId="4" borderId="90" xfId="0" applyFont="1" applyFill="1" applyBorder="1" applyAlignment="1">
      <alignment horizontal="left" vertical="center"/>
    </xf>
    <xf numFmtId="172" fontId="48" fillId="4" borderId="6" xfId="0" applyNumberFormat="1" applyFont="1" applyFill="1" applyBorder="1" applyAlignment="1">
      <alignment horizontal="center" vertical="center" textRotation="90"/>
    </xf>
    <xf numFmtId="177" fontId="48" fillId="4" borderId="32" xfId="0" applyNumberFormat="1" applyFont="1" applyFill="1" applyBorder="1" applyAlignment="1">
      <alignment horizontal="center" vertical="center" textRotation="90" wrapText="1"/>
    </xf>
    <xf numFmtId="177" fontId="48" fillId="4" borderId="5" xfId="0" applyNumberFormat="1" applyFont="1" applyFill="1" applyBorder="1" applyAlignment="1">
      <alignment horizontal="center" vertical="center" textRotation="90" wrapText="1"/>
    </xf>
    <xf numFmtId="172" fontId="48" fillId="4" borderId="0" xfId="0" applyNumberFormat="1" applyFont="1" applyFill="1" applyBorder="1" applyAlignment="1">
      <alignment horizontal="center" vertical="center" textRotation="90"/>
    </xf>
    <xf numFmtId="172" fontId="48" fillId="4" borderId="1" xfId="0" applyNumberFormat="1" applyFont="1" applyFill="1" applyBorder="1" applyAlignment="1">
      <alignment horizontal="center" vertical="center" textRotation="90"/>
    </xf>
    <xf numFmtId="177" fontId="48" fillId="4" borderId="83" xfId="0" applyNumberFormat="1" applyFont="1" applyFill="1" applyBorder="1" applyAlignment="1">
      <alignment horizontal="center" vertical="center" textRotation="90" wrapText="1"/>
    </xf>
    <xf numFmtId="177" fontId="48" fillId="4" borderId="28" xfId="0" applyNumberFormat="1" applyFont="1" applyFill="1" applyBorder="1" applyAlignment="1">
      <alignment horizontal="center" vertical="center" textRotation="90" wrapText="1"/>
    </xf>
    <xf numFmtId="3" fontId="31" fillId="0" borderId="113" xfId="0" applyFont="1" applyBorder="1" applyAlignment="1">
      <alignment horizontal="center" vertical="center" wrapText="1"/>
    </xf>
    <xf numFmtId="3" fontId="31" fillId="0" borderId="45" xfId="0" applyFont="1" applyBorder="1" applyAlignment="1">
      <alignment horizontal="center" vertical="center" wrapText="1"/>
    </xf>
    <xf numFmtId="3" fontId="31" fillId="0" borderId="38" xfId="0" applyFont="1" applyBorder="1" applyAlignment="1">
      <alignment horizontal="center" vertical="center" wrapText="1"/>
    </xf>
    <xf numFmtId="172" fontId="48" fillId="4" borderId="17" xfId="0" applyNumberFormat="1" applyFont="1" applyFill="1" applyBorder="1" applyAlignment="1">
      <alignment horizontal="center" vertical="center" textRotation="90"/>
    </xf>
    <xf numFmtId="172" fontId="40" fillId="4" borderId="27" xfId="0" applyNumberFormat="1" applyFont="1" applyFill="1" applyBorder="1" applyAlignment="1">
      <alignment textRotation="90"/>
    </xf>
    <xf numFmtId="3" fontId="52" fillId="0" borderId="0" xfId="0" applyFont="1" applyAlignment="1">
      <alignment horizontal="center"/>
    </xf>
    <xf numFmtId="3" fontId="56" fillId="0" borderId="0" xfId="0" applyFont="1" applyBorder="1" applyAlignment="1">
      <alignment horizontal="left"/>
    </xf>
    <xf numFmtId="3" fontId="52" fillId="0" borderId="0" xfId="0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Daňové příjmy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72,27%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Přijaté dotace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10,72%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Splátky půjček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*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2,54%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1,69%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10,79%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0,04%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1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100" b="0" i="0" u="none" baseline="0">
                        <a:latin typeface="Arial CE"/>
                        <a:ea typeface="Arial CE"/>
                        <a:cs typeface="Arial CE"/>
                      </a:rPr>
                      <a:t>
1,95%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Daňové příjmy</c:v>
              </c:pt>
              <c:pt idx="1">
                <c:v>Přijaté dotace</c:v>
              </c:pt>
              <c:pt idx="2">
                <c:v>Splátky půjček z FRB, FZM, nevypl. mzdy</c:v>
              </c:pt>
              <c:pt idx="3">
                <c:v>Průmyslová a ostatní odvětví hospodářství</c:v>
              </c:pt>
              <c:pt idx="4">
                <c:v>Služby pro obyvatelstvo</c:v>
              </c:pt>
              <c:pt idx="5">
                <c:v>Sociální věci a politika zaměstnanosti</c:v>
              </c:pt>
              <c:pt idx="6">
                <c:v>Všeobecná veřejná správa a služby</c:v>
              </c:pt>
            </c:strLit>
          </c:cat>
          <c:val>
            <c:numLit>
              <c:ptCount val="7"/>
              <c:pt idx="0">
                <c:v>67.41089515991763</c:v>
              </c:pt>
              <c:pt idx="1">
                <c:v>15.48231808036517</c:v>
              </c:pt>
              <c:pt idx="2">
                <c:v>2.4192820148909626</c:v>
              </c:pt>
              <c:pt idx="3">
                <c:v>1.1667278000068724</c:v>
              </c:pt>
              <c:pt idx="4">
                <c:v>9.698784445440692</c:v>
              </c:pt>
              <c:pt idx="5">
                <c:v>0.02213586305492491</c:v>
              </c:pt>
              <c:pt idx="6">
                <c:v>3.3043968856359025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3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25" b="0" i="0" u="none" baseline="0">
                        <a:latin typeface="Arial CE"/>
                        <a:ea typeface="Arial CE"/>
                        <a:cs typeface="Arial CE"/>
                      </a:rPr>
                      <a:t>Splátky půjček
2,14%</a:t>
                    </a:r>
                  </a:p>
                </c:rich>
              </c:tx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(P§!$B$3,P§!$B$4,P§!$B$5,P§!$B$13,P§!$B$33,P§!$B$38,P§!$B$42,P§!$B$50)</c:f>
              <c:strCache>
                <c:ptCount val="8"/>
                <c:pt idx="0">
                  <c:v>Daňové příjmy</c:v>
                </c:pt>
                <c:pt idx="1">
                  <c:v>Přijaté dotace</c:v>
                </c:pt>
                <c:pt idx="2">
                  <c:v>Splátky půjček z FRB, FZM, nevypl. mzdy</c:v>
                </c:pt>
                <c:pt idx="3">
                  <c:v>Průmyslová a ostatní odvětví hospodářství</c:v>
                </c:pt>
                <c:pt idx="4">
                  <c:v>Služby pro obyvatelstvo</c:v>
                </c:pt>
                <c:pt idx="5">
                  <c:v>Sociální věci a politika zaměstnanosti</c:v>
                </c:pt>
                <c:pt idx="6">
                  <c:v>Bezpečnost státu a právní ochrana</c:v>
                </c:pt>
                <c:pt idx="7">
                  <c:v>Všeobecná veřejná správa a služby</c:v>
                </c:pt>
              </c:strCache>
            </c:strRef>
          </c:cat>
          <c:val>
            <c:numRef>
              <c:f>(P§!$E$3,P§!$E$4,P§!$E$5,P§!$E$13,P§!$E$33,P§!$E$38,P§!$E$42,P§!$E$50)</c:f>
              <c:numCache>
                <c:ptCount val="8"/>
                <c:pt idx="0">
                  <c:v>894296</c:v>
                </c:pt>
                <c:pt idx="1">
                  <c:v>259690</c:v>
                </c:pt>
                <c:pt idx="2">
                  <c:v>30470</c:v>
                </c:pt>
                <c:pt idx="3">
                  <c:v>18885</c:v>
                </c:pt>
                <c:pt idx="4">
                  <c:v>170870</c:v>
                </c:pt>
                <c:pt idx="5">
                  <c:v>265</c:v>
                </c:pt>
                <c:pt idx="6">
                  <c:v>7025</c:v>
                </c:pt>
                <c:pt idx="7">
                  <c:v>39928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(V§!$B$6,V§!$B$23,V§!$B$64,V§!$B$84,V§!$B$91,V§!$B$100)</c:f>
              <c:strCache>
                <c:ptCount val="6"/>
                <c:pt idx="0">
                  <c:v>Zemědělství a lesní hospodářství</c:v>
                </c:pt>
                <c:pt idx="1">
                  <c:v>Průmyslová a ostatní odvětví hospodářství</c:v>
                </c:pt>
                <c:pt idx="2">
                  <c:v>Služby pro obyvatelstvo</c:v>
                </c:pt>
                <c:pt idx="3">
                  <c:v>Sociální věci a politika zaměstnanosti</c:v>
                </c:pt>
                <c:pt idx="4">
                  <c:v>Bezpečnost státu a právní ochrana</c:v>
                </c:pt>
                <c:pt idx="5">
                  <c:v>Všeobecná veřejná správa a služby</c:v>
                </c:pt>
              </c:strCache>
            </c:strRef>
          </c:cat>
          <c:val>
            <c:numRef>
              <c:f>(V§!$F$6,V§!$F$23,V§!$F$64,V§!$F$84,V§!$F$91,V§!$F$100)</c:f>
              <c:numCache>
                <c:ptCount val="6"/>
                <c:pt idx="0">
                  <c:v>3820</c:v>
                </c:pt>
                <c:pt idx="1">
                  <c:v>415260</c:v>
                </c:pt>
                <c:pt idx="2">
                  <c:v>453825</c:v>
                </c:pt>
                <c:pt idx="3">
                  <c:v>205136</c:v>
                </c:pt>
                <c:pt idx="4">
                  <c:v>45840</c:v>
                </c:pt>
                <c:pt idx="5">
                  <c:v>275644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405"/>
          <c:y val="0.385"/>
          <c:w val="0.494"/>
          <c:h val="0.3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25" b="0" i="0" u="none" baseline="0">
                        <a:latin typeface="Arial CE"/>
                        <a:ea typeface="Arial CE"/>
                        <a:cs typeface="Arial CE"/>
                      </a:rPr>
                      <a:t>Daňové příjmy
62,92%</a:t>
                    </a:r>
                  </a:p>
                </c:rich>
              </c:tx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25" b="0" i="0" u="none" baseline="0">
                        <a:latin typeface="Arial CE"/>
                        <a:ea typeface="Arial CE"/>
                        <a:cs typeface="Arial CE"/>
                      </a:rPr>
                      <a:t>Nedaňové příjmy
13,67%</a:t>
                    </a:r>
                  </a:p>
                </c:rich>
              </c:tx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25" b="0" i="0" u="none" baseline="0">
                        <a:latin typeface="Arial CE"/>
                        <a:ea typeface="Arial CE"/>
                        <a:cs typeface="Arial CE"/>
                      </a:rPr>
                      <a:t>Kapitálové příjmy
5,15%</a:t>
                    </a:r>
                  </a:p>
                </c:rich>
              </c:tx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25" b="0" i="0" u="none" baseline="0">
                        <a:latin typeface="Arial CE"/>
                        <a:ea typeface="Arial CE"/>
                        <a:cs typeface="Arial CE"/>
                      </a:rPr>
                      <a:t>Přijaté dotace
18,27%</a:t>
                    </a:r>
                  </a:p>
                </c:rich>
              </c:tx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(Ppol!$D$4,Ppol!$D$20,Ppol!$D$24,Ppol!$D$36)</c:f>
              <c:numCache>
                <c:ptCount val="4"/>
                <c:pt idx="0">
                  <c:v>894296</c:v>
                </c:pt>
                <c:pt idx="1">
                  <c:v>194278</c:v>
                </c:pt>
                <c:pt idx="2">
                  <c:v>73165</c:v>
                </c:pt>
                <c:pt idx="3">
                  <c:v>259690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34975"/>
          <c:y val="0.402"/>
          <c:w val="0.34275"/>
          <c:h val="0.29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(Vpol!$B$14,Vpol!$B$50,Vpol!$B$58,Vpol!$B$69,Vpol!$B$75,Vpol!$B$77,Vpol!$B$80)</c:f>
              <c:strCache>
                <c:ptCount val="7"/>
                <c:pt idx="0">
                  <c:v>Výdaje na platy, ostatní platby za provedenou práci a pojistné</c:v>
                </c:pt>
                <c:pt idx="1">
                  <c:v>Neinvestiční nákupy a související výdaje</c:v>
                </c:pt>
                <c:pt idx="2">
                  <c:v>Neinvestiční transfery podnikatelským subjektům a neziskovým organizacím</c:v>
                </c:pt>
                <c:pt idx="3">
                  <c:v>Neinvestiční transfery a některé další platby rozpočtům</c:v>
                </c:pt>
                <c:pt idx="4">
                  <c:v>Neinvestiční transfery obyvatelstvu</c:v>
                </c:pt>
                <c:pt idx="5">
                  <c:v>Neinvestiční půjčené prostředky </c:v>
                </c:pt>
                <c:pt idx="6">
                  <c:v>Ostatní neinvestiční výdaje</c:v>
                </c:pt>
              </c:strCache>
            </c:strRef>
          </c:cat>
          <c:val>
            <c:numRef>
              <c:f>(Vpol!$D$14,Vpol!$D$50,Vpol!$D$58,Vpol!$D$69,Vpol!$D$75,Vpol!$D$77,Vpol!$D$80)</c:f>
              <c:numCache>
                <c:ptCount val="7"/>
                <c:pt idx="0">
                  <c:v>207733</c:v>
                </c:pt>
                <c:pt idx="1">
                  <c:v>305824</c:v>
                </c:pt>
                <c:pt idx="2">
                  <c:v>155902</c:v>
                </c:pt>
                <c:pt idx="3">
                  <c:v>292710</c:v>
                </c:pt>
                <c:pt idx="4">
                  <c:v>94476</c:v>
                </c:pt>
                <c:pt idx="5">
                  <c:v>750</c:v>
                </c:pt>
                <c:pt idx="6">
                  <c:v>2860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32125"/>
          <c:y val="0.38575"/>
          <c:w val="0.38525"/>
          <c:h val="0.33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7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(Vpol!$B$94,Vpol!$B$99,Vpol!$B$101,Vpol!$B$103)</c:f>
              <c:strCache>
                <c:ptCount val="4"/>
                <c:pt idx="0">
                  <c:v>Investiční nákupy a související výdaje</c:v>
                </c:pt>
                <c:pt idx="1">
                  <c:v>Investiční transfery</c:v>
                </c:pt>
                <c:pt idx="2">
                  <c:v>Investiční půjčené prostředky</c:v>
                </c:pt>
                <c:pt idx="3">
                  <c:v>Ostatní kapitálové výdaje</c:v>
                </c:pt>
              </c:strCache>
            </c:strRef>
          </c:cat>
          <c:val>
            <c:numRef>
              <c:f>(Vpol!$D$94,Vpol!$D$99,Vpol!$D$101,Vpol!$D$103)</c:f>
              <c:numCache>
                <c:ptCount val="4"/>
                <c:pt idx="0">
                  <c:v>263631</c:v>
                </c:pt>
                <c:pt idx="1">
                  <c:v>20000</c:v>
                </c:pt>
                <c:pt idx="2">
                  <c:v>37809</c:v>
                </c:pt>
                <c:pt idx="3">
                  <c:v>18000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57150</xdr:rowOff>
    </xdr:from>
    <xdr:to>
      <xdr:col>6</xdr:col>
      <xdr:colOff>85725</xdr:colOff>
      <xdr:row>6</xdr:row>
      <xdr:rowOff>142875</xdr:rowOff>
    </xdr:to>
    <xdr:sp>
      <xdr:nvSpPr>
        <xdr:cNvPr id="1" name="AutoShape 49"/>
        <xdr:cNvSpPr>
          <a:spLocks/>
        </xdr:cNvSpPr>
      </xdr:nvSpPr>
      <xdr:spPr>
        <a:xfrm>
          <a:off x="5191125" y="1276350"/>
          <a:ext cx="666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8886825" y="10325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133350</xdr:rowOff>
    </xdr:from>
    <xdr:to>
      <xdr:col>5</xdr:col>
      <xdr:colOff>676275</xdr:colOff>
      <xdr:row>68</xdr:row>
      <xdr:rowOff>142875</xdr:rowOff>
    </xdr:to>
    <xdr:graphicFrame>
      <xdr:nvGraphicFramePr>
        <xdr:cNvPr id="2" name="Chart 4"/>
        <xdr:cNvGraphicFramePr/>
      </xdr:nvGraphicFramePr>
      <xdr:xfrm>
        <a:off x="0" y="10191750"/>
        <a:ext cx="65627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95250</xdr:rowOff>
    </xdr:from>
    <xdr:to>
      <xdr:col>7</xdr:col>
      <xdr:colOff>0</xdr:colOff>
      <xdr:row>118</xdr:row>
      <xdr:rowOff>76200</xdr:rowOff>
    </xdr:to>
    <xdr:graphicFrame>
      <xdr:nvGraphicFramePr>
        <xdr:cNvPr id="1" name="Chart 2"/>
        <xdr:cNvGraphicFramePr/>
      </xdr:nvGraphicFramePr>
      <xdr:xfrm>
        <a:off x="0" y="20745450"/>
        <a:ext cx="67341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104775</xdr:rowOff>
    </xdr:from>
    <xdr:to>
      <xdr:col>3</xdr:col>
      <xdr:colOff>838200</xdr:colOff>
      <xdr:row>51</xdr:row>
      <xdr:rowOff>152400</xdr:rowOff>
    </xdr:to>
    <xdr:graphicFrame>
      <xdr:nvGraphicFramePr>
        <xdr:cNvPr id="1" name="Chart 3"/>
        <xdr:cNvGraphicFramePr/>
      </xdr:nvGraphicFramePr>
      <xdr:xfrm>
        <a:off x="0" y="6657975"/>
        <a:ext cx="63150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106</xdr:row>
      <xdr:rowOff>9525</xdr:rowOff>
    </xdr:from>
    <xdr:to>
      <xdr:col>3</xdr:col>
      <xdr:colOff>904875</xdr:colOff>
      <xdr:row>122</xdr:row>
      <xdr:rowOff>28575</xdr:rowOff>
    </xdr:to>
    <xdr:graphicFrame>
      <xdr:nvGraphicFramePr>
        <xdr:cNvPr id="1" name="Chart 3"/>
        <xdr:cNvGraphicFramePr/>
      </xdr:nvGraphicFramePr>
      <xdr:xfrm>
        <a:off x="19050" y="20345400"/>
        <a:ext cx="6591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104775</xdr:rowOff>
    </xdr:from>
    <xdr:to>
      <xdr:col>3</xdr:col>
      <xdr:colOff>895350</xdr:colOff>
      <xdr:row>138</xdr:row>
      <xdr:rowOff>104775</xdr:rowOff>
    </xdr:to>
    <xdr:graphicFrame>
      <xdr:nvGraphicFramePr>
        <xdr:cNvPr id="2" name="Chart 4"/>
        <xdr:cNvGraphicFramePr/>
      </xdr:nvGraphicFramePr>
      <xdr:xfrm>
        <a:off x="0" y="23050500"/>
        <a:ext cx="66008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7"/>
  <sheetViews>
    <sheetView workbookViewId="0" topLeftCell="A1">
      <selection activeCell="B3" sqref="B3"/>
    </sheetView>
  </sheetViews>
  <sheetFormatPr defaultColWidth="9.00390625" defaultRowHeight="12.75"/>
  <cols>
    <col min="1" max="1" width="34.25390625" style="0" customWidth="1"/>
    <col min="2" max="2" width="10.625" style="0" customWidth="1"/>
    <col min="3" max="3" width="10.375" style="0" customWidth="1"/>
    <col min="4" max="5" width="10.25390625" style="0" customWidth="1"/>
    <col min="6" max="7" width="10.375" style="0" customWidth="1"/>
    <col min="8" max="9" width="8.00390625" style="0" customWidth="1"/>
    <col min="11" max="11" width="9.75390625" style="0" bestFit="1" customWidth="1"/>
  </cols>
  <sheetData>
    <row r="1" spans="1:7" ht="33.75" customHeight="1" thickTop="1">
      <c r="A1" s="1116"/>
      <c r="B1" s="1122" t="s">
        <v>430</v>
      </c>
      <c r="C1" s="1123"/>
      <c r="D1" s="1128" t="s">
        <v>198</v>
      </c>
      <c r="E1" s="1129"/>
      <c r="F1" s="1122" t="s">
        <v>468</v>
      </c>
      <c r="G1" s="1123"/>
    </row>
    <row r="2" spans="1:7" ht="14.25" thickBot="1">
      <c r="A2" s="1117"/>
      <c r="B2" s="70" t="s">
        <v>1245</v>
      </c>
      <c r="C2" s="71" t="s">
        <v>63</v>
      </c>
      <c r="D2" s="70" t="s">
        <v>1245</v>
      </c>
      <c r="E2" s="71" t="s">
        <v>63</v>
      </c>
      <c r="F2" s="70" t="s">
        <v>1245</v>
      </c>
      <c r="G2" s="72" t="s">
        <v>63</v>
      </c>
    </row>
    <row r="3" spans="1:45" s="1" customFormat="1" ht="12.75">
      <c r="A3" s="85" t="s">
        <v>1516</v>
      </c>
      <c r="B3" s="134">
        <f>Příjmy!I155</f>
        <v>35000</v>
      </c>
      <c r="C3" s="94"/>
      <c r="D3" s="91">
        <f>Příjmy!J155</f>
        <v>49403</v>
      </c>
      <c r="E3" s="92"/>
      <c r="F3" s="93">
        <f>Příjmy!K155</f>
        <v>73165</v>
      </c>
      <c r="G3" s="9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" customFormat="1" ht="12.75">
      <c r="A4" s="85" t="s">
        <v>1517</v>
      </c>
      <c r="B4" s="134">
        <v>0</v>
      </c>
      <c r="C4" s="94"/>
      <c r="D4" s="91">
        <f>SUM(Příjmy!J170:J173)</f>
        <v>186534.2</v>
      </c>
      <c r="E4" s="92"/>
      <c r="F4" s="93">
        <f>SUM(Příjmy!K170:K173)</f>
        <v>42455</v>
      </c>
      <c r="G4" s="9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" customFormat="1" ht="12.75">
      <c r="A5" s="85" t="s">
        <v>460</v>
      </c>
      <c r="B5" s="134">
        <f>'fin.'!G12</f>
        <v>0</v>
      </c>
      <c r="C5" s="94"/>
      <c r="D5" s="91">
        <f>'fin.'!I12</f>
        <v>18024.6</v>
      </c>
      <c r="E5" s="92"/>
      <c r="F5" s="93">
        <f>'fin.'!J12</f>
        <v>0</v>
      </c>
      <c r="G5" s="9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" customFormat="1" ht="12.75">
      <c r="A6" s="85" t="s">
        <v>1518</v>
      </c>
      <c r="B6" s="134">
        <f>'fin.'!H11</f>
        <v>27000</v>
      </c>
      <c r="C6" s="94"/>
      <c r="D6" s="91">
        <f>'fin.'!I11</f>
        <v>27000</v>
      </c>
      <c r="E6" s="92"/>
      <c r="F6" s="93">
        <f>'fin.'!J11</f>
        <v>0</v>
      </c>
      <c r="G6" s="9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" customFormat="1" ht="12.75">
      <c r="A7" s="85" t="s">
        <v>1519</v>
      </c>
      <c r="B7" s="134">
        <f>'fin.'!H5</f>
        <v>252615</v>
      </c>
      <c r="C7" s="94"/>
      <c r="D7" s="91">
        <f>'fin.'!H5</f>
        <v>252615</v>
      </c>
      <c r="E7" s="92"/>
      <c r="F7" s="93">
        <f>'fin.'!J5</f>
        <v>0</v>
      </c>
      <c r="G7" s="9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" customFormat="1" ht="12.75">
      <c r="A8" s="85" t="s">
        <v>1520</v>
      </c>
      <c r="B8" s="134">
        <v>0</v>
      </c>
      <c r="C8" s="94"/>
      <c r="D8" s="91">
        <v>58616.5</v>
      </c>
      <c r="E8" s="92"/>
      <c r="F8" s="83" t="s">
        <v>1375</v>
      </c>
      <c r="G8" s="9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" customFormat="1" ht="12.75">
      <c r="A9" s="85" t="s">
        <v>1521</v>
      </c>
      <c r="B9" s="134">
        <v>0</v>
      </c>
      <c r="C9" s="94"/>
      <c r="D9" s="91">
        <v>300</v>
      </c>
      <c r="E9" s="92"/>
      <c r="F9" s="83" t="s">
        <v>1375</v>
      </c>
      <c r="G9" s="9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" customFormat="1" ht="12.75">
      <c r="A10" s="85" t="s">
        <v>1522</v>
      </c>
      <c r="B10" s="134">
        <f>'fin.'!H7</f>
        <v>26000</v>
      </c>
      <c r="C10" s="94"/>
      <c r="D10" s="91">
        <f>'fin.'!H7</f>
        <v>26000</v>
      </c>
      <c r="E10" s="92"/>
      <c r="F10" s="93">
        <f>'fin.'!J7</f>
        <v>7809</v>
      </c>
      <c r="G10" s="9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" customFormat="1" ht="13.5" thickBot="1">
      <c r="A11" s="95"/>
      <c r="B11" s="96">
        <f>SUM(B3:B10)</f>
        <v>340615</v>
      </c>
      <c r="C11" s="97">
        <f>KV!H240</f>
        <v>501915</v>
      </c>
      <c r="D11" s="86">
        <f>SUM(D3:D10)</f>
        <v>618493.3</v>
      </c>
      <c r="E11" s="80">
        <f>KV!I240</f>
        <v>829002.4</v>
      </c>
      <c r="F11" s="96">
        <f>SUM(F3:F10)</f>
        <v>123429</v>
      </c>
      <c r="G11" s="97">
        <f>KV!J240</f>
        <v>339440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" customFormat="1" ht="19.5" customHeight="1" thickBot="1">
      <c r="A12" s="99" t="s">
        <v>432</v>
      </c>
      <c r="B12" s="1113">
        <f>(B11-C11)</f>
        <v>-161300</v>
      </c>
      <c r="C12" s="1114"/>
      <c r="D12" s="1144">
        <f>(D11-E11)</f>
        <v>-210509.09999999998</v>
      </c>
      <c r="E12" s="1145"/>
      <c r="F12" s="1115">
        <f>(F11-G11)</f>
        <v>-216011</v>
      </c>
      <c r="G12" s="1105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7" ht="30" customHeight="1" thickTop="1">
      <c r="A13" s="1116"/>
      <c r="B13" s="1122" t="s">
        <v>430</v>
      </c>
      <c r="C13" s="1123"/>
      <c r="D13" s="1128" t="s">
        <v>198</v>
      </c>
      <c r="E13" s="1129"/>
      <c r="F13" s="1106" t="s">
        <v>468</v>
      </c>
      <c r="G13" s="1104"/>
    </row>
    <row r="14" spans="1:7" ht="15.75" customHeight="1" thickBot="1">
      <c r="A14" s="1117"/>
      <c r="B14" s="73" t="s">
        <v>64</v>
      </c>
      <c r="C14" s="74" t="s">
        <v>65</v>
      </c>
      <c r="D14" s="73" t="s">
        <v>64</v>
      </c>
      <c r="E14" s="74" t="s">
        <v>65</v>
      </c>
      <c r="F14" s="73" t="s">
        <v>64</v>
      </c>
      <c r="G14" s="74" t="s">
        <v>65</v>
      </c>
    </row>
    <row r="15" spans="1:45" s="1" customFormat="1" ht="10.5" customHeight="1">
      <c r="A15" s="79" t="s">
        <v>1523</v>
      </c>
      <c r="B15" s="130">
        <f>Příjmy!I37</f>
        <v>843555</v>
      </c>
      <c r="C15" s="84"/>
      <c r="D15" s="81">
        <f>Příjmy!J37</f>
        <v>844592</v>
      </c>
      <c r="E15" s="82"/>
      <c r="F15" s="83">
        <f>Příjmy!K37</f>
        <v>894296</v>
      </c>
      <c r="G15" s="8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" customFormat="1" ht="10.5" customHeight="1">
      <c r="A16" s="79" t="s">
        <v>1524</v>
      </c>
      <c r="B16" s="130">
        <f>Příjmy!I144</f>
        <v>179068</v>
      </c>
      <c r="C16" s="84"/>
      <c r="D16" s="81">
        <f>Příjmy!J144</f>
        <v>251275</v>
      </c>
      <c r="E16" s="82"/>
      <c r="F16" s="83">
        <f>Příjmy!K144</f>
        <v>194278</v>
      </c>
      <c r="G16" s="8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" customFormat="1" ht="10.5" customHeight="1">
      <c r="A17" s="79" t="s">
        <v>1525</v>
      </c>
      <c r="B17" s="130">
        <f>Příjmy!I157</f>
        <v>191740</v>
      </c>
      <c r="C17" s="84"/>
      <c r="D17" s="81">
        <f>Příjmy!J157</f>
        <v>200319.8</v>
      </c>
      <c r="E17" s="82"/>
      <c r="F17" s="83">
        <f>Příjmy!K157</f>
        <v>214585</v>
      </c>
      <c r="G17" s="8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" customFormat="1" ht="10.5" customHeight="1">
      <c r="A18" s="79" t="s">
        <v>1526</v>
      </c>
      <c r="B18" s="130">
        <f>SUM(Příjmy!I158:I169)</f>
        <v>2000</v>
      </c>
      <c r="C18" s="84"/>
      <c r="D18" s="81">
        <f>SUM(Příjmy!J158:J169)</f>
        <v>211937.30000000002</v>
      </c>
      <c r="E18" s="82"/>
      <c r="F18" s="83">
        <f>SUM(Příjmy!K158:K169)</f>
        <v>2650</v>
      </c>
      <c r="G18" s="8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1" customFormat="1" ht="10.5" customHeight="1">
      <c r="A19" s="79" t="s">
        <v>1527</v>
      </c>
      <c r="B19" s="130">
        <f>'fin.'!H6</f>
        <v>2400</v>
      </c>
      <c r="C19" s="84"/>
      <c r="D19" s="81">
        <f>'fin.'!H6</f>
        <v>2400</v>
      </c>
      <c r="E19" s="82"/>
      <c r="F19" s="83">
        <f>'fin.'!J6</f>
        <v>2500</v>
      </c>
      <c r="G19" s="8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" customFormat="1" ht="10.5" customHeight="1">
      <c r="A20" s="85" t="s">
        <v>1520</v>
      </c>
      <c r="B20" s="130">
        <v>0</v>
      </c>
      <c r="C20" s="84"/>
      <c r="D20" s="81">
        <v>15145</v>
      </c>
      <c r="E20" s="82"/>
      <c r="F20" s="83" t="s">
        <v>1375</v>
      </c>
      <c r="G20" s="8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" customFormat="1" ht="10.5" customHeight="1">
      <c r="A21" s="85" t="s">
        <v>1528</v>
      </c>
      <c r="B21" s="130">
        <f>'fin.'!H9</f>
        <v>100</v>
      </c>
      <c r="C21" s="84"/>
      <c r="D21" s="81">
        <f>'fin.'!H9</f>
        <v>100</v>
      </c>
      <c r="E21" s="82"/>
      <c r="F21" s="83">
        <f>'fin.'!J9</f>
        <v>0</v>
      </c>
      <c r="G21" s="8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" customFormat="1" ht="10.5" customHeight="1">
      <c r="A22" s="85" t="s">
        <v>1529</v>
      </c>
      <c r="B22" s="130">
        <f>'fin.'!H8</f>
        <v>10000</v>
      </c>
      <c r="C22" s="84"/>
      <c r="D22" s="81">
        <v>29342</v>
      </c>
      <c r="E22" s="82"/>
      <c r="F22" s="83">
        <f>'fin.'!J8</f>
        <v>0</v>
      </c>
      <c r="G22" s="8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" customFormat="1" ht="10.5" customHeight="1">
      <c r="A23" s="85" t="s">
        <v>1521</v>
      </c>
      <c r="B23" s="130">
        <v>0</v>
      </c>
      <c r="C23" s="84"/>
      <c r="D23" s="81">
        <v>1292</v>
      </c>
      <c r="E23" s="82"/>
      <c r="F23" s="83" t="s">
        <v>1375</v>
      </c>
      <c r="G23" s="8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" customFormat="1" ht="10.5" customHeight="1">
      <c r="A24" s="86"/>
      <c r="B24" s="96">
        <f>SUM(B15:B23)</f>
        <v>1228863</v>
      </c>
      <c r="C24" s="131">
        <f>'BV'!H965</f>
        <v>1042824</v>
      </c>
      <c r="D24" s="86">
        <f>SUM(D15:D23)</f>
        <v>1556403.1</v>
      </c>
      <c r="E24" s="87">
        <f>'BV'!I965</f>
        <v>1321154.9999999998</v>
      </c>
      <c r="F24" s="88">
        <f>SUM(F15:F22)</f>
        <v>1308309</v>
      </c>
      <c r="G24" s="89">
        <f>'BV'!J965</f>
        <v>1060255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" customFormat="1" ht="13.5" thickBot="1">
      <c r="A25" s="79" t="s">
        <v>1530</v>
      </c>
      <c r="B25" s="93" t="s">
        <v>217</v>
      </c>
      <c r="C25" s="131">
        <f>SUM('fin.'!H14:H26)</f>
        <v>-24739</v>
      </c>
      <c r="D25" s="79" t="s">
        <v>217</v>
      </c>
      <c r="E25" s="87">
        <f>SUM('fin.'!I14:I26)</f>
        <v>-24739</v>
      </c>
      <c r="F25" s="88"/>
      <c r="G25" s="89">
        <f>SUM('fin.'!J14:J26)</f>
        <v>-32043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1" customFormat="1" ht="13.5" thickBot="1">
      <c r="A26" s="99" t="s">
        <v>431</v>
      </c>
      <c r="B26" s="1113">
        <f>SUM(B24-C24+C25)</f>
        <v>161300</v>
      </c>
      <c r="C26" s="1114"/>
      <c r="D26" s="1144">
        <f>SUM(D24-E24+E25)</f>
        <v>210509.10000000033</v>
      </c>
      <c r="E26" s="1145"/>
      <c r="F26" s="1113">
        <f>SUM(F24-G24+G25)</f>
        <v>216011</v>
      </c>
      <c r="G26" s="11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" customFormat="1" ht="12.75">
      <c r="A27" s="101" t="s">
        <v>1540</v>
      </c>
      <c r="B27" s="1124">
        <f>Příjmy!I175</f>
        <v>1251363</v>
      </c>
      <c r="C27" s="1125"/>
      <c r="D27" s="1130">
        <f>Příjmy!J175</f>
        <v>1744061.3</v>
      </c>
      <c r="E27" s="1131"/>
      <c r="F27" s="1124">
        <f>Příjmy!K175</f>
        <v>1421429</v>
      </c>
      <c r="G27" s="1125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" customFormat="1" ht="16.5" customHeight="1">
      <c r="A28" s="100" t="s">
        <v>1541</v>
      </c>
      <c r="B28" s="1126">
        <f>'fin.'!H28</f>
        <v>293376</v>
      </c>
      <c r="C28" s="1127"/>
      <c r="D28" s="1132">
        <f>'fin.'!I28</f>
        <v>406096.1</v>
      </c>
      <c r="E28" s="1133"/>
      <c r="F28" s="1126">
        <f>'fin.'!J28</f>
        <v>-21734</v>
      </c>
      <c r="G28" s="1127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4" customFormat="1" ht="12.75">
      <c r="A29" s="90" t="s">
        <v>1531</v>
      </c>
      <c r="B29" s="1118">
        <f>SUM(B27:C28)</f>
        <v>1544739</v>
      </c>
      <c r="C29" s="1119"/>
      <c r="D29" s="1140">
        <f>SUM(D27:E28)</f>
        <v>2150157.4</v>
      </c>
      <c r="E29" s="1141"/>
      <c r="F29" s="1118">
        <f>SUM(F27:G28)</f>
        <v>1399695</v>
      </c>
      <c r="G29" s="111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" customFormat="1" ht="12.75">
      <c r="A30" s="85" t="s">
        <v>1532</v>
      </c>
      <c r="B30" s="1120">
        <f>SUM(C24,C11)</f>
        <v>1544739</v>
      </c>
      <c r="C30" s="1121"/>
      <c r="D30" s="1142">
        <f>SUM(E24,E11)</f>
        <v>2150157.4</v>
      </c>
      <c r="E30" s="1143"/>
      <c r="F30" s="1120">
        <f>SUM(G11,G24)</f>
        <v>1399695</v>
      </c>
      <c r="G30" s="1121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" customFormat="1" ht="12.75">
      <c r="A31" s="90" t="s">
        <v>1533</v>
      </c>
      <c r="B31" s="1107">
        <f>SUM(B29-B30)</f>
        <v>0</v>
      </c>
      <c r="C31" s="1108"/>
      <c r="D31" s="1136">
        <f>SUM(D29-D30)</f>
        <v>0</v>
      </c>
      <c r="E31" s="1137"/>
      <c r="F31" s="1107">
        <f>SUM(F29-F30)</f>
        <v>0</v>
      </c>
      <c r="G31" s="110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" customFormat="1" ht="12.75">
      <c r="A32" s="85" t="s">
        <v>1534</v>
      </c>
      <c r="B32" s="1109">
        <f>B12</f>
        <v>-161300</v>
      </c>
      <c r="C32" s="1110"/>
      <c r="D32" s="1138">
        <f>D12</f>
        <v>-210509.09999999998</v>
      </c>
      <c r="E32" s="1139"/>
      <c r="F32" s="1109">
        <f>F12</f>
        <v>-216011</v>
      </c>
      <c r="G32" s="111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" customFormat="1" ht="13.5" thickBot="1">
      <c r="A33" s="85" t="s">
        <v>1538</v>
      </c>
      <c r="B33" s="1109">
        <f>B26</f>
        <v>161300</v>
      </c>
      <c r="C33" s="1110"/>
      <c r="D33" s="1138">
        <f>D26</f>
        <v>210509.10000000033</v>
      </c>
      <c r="E33" s="1139"/>
      <c r="F33" s="1109">
        <f>F26</f>
        <v>216011</v>
      </c>
      <c r="G33" s="111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7" ht="12" customHeight="1" thickBot="1">
      <c r="A34" s="98" t="s">
        <v>1539</v>
      </c>
      <c r="B34" s="1111">
        <f>SUM(B32:B33)</f>
        <v>0</v>
      </c>
      <c r="C34" s="1112"/>
      <c r="D34" s="1134">
        <f>SUM(D32:D33)</f>
        <v>3.4924596548080444E-10</v>
      </c>
      <c r="E34" s="1135"/>
      <c r="F34" s="1111">
        <f>SUM(F32:F33)</f>
        <v>0</v>
      </c>
      <c r="G34" s="1112"/>
    </row>
    <row r="35" ht="7.5" customHeight="1" thickTop="1"/>
    <row r="36" ht="11.25" customHeight="1">
      <c r="G36" s="4"/>
    </row>
    <row r="37" ht="11.25" customHeight="1">
      <c r="G37" s="1"/>
    </row>
  </sheetData>
  <mergeCells count="38">
    <mergeCell ref="F1:G1"/>
    <mergeCell ref="D29:E29"/>
    <mergeCell ref="D30:E30"/>
    <mergeCell ref="D26:E26"/>
    <mergeCell ref="D1:E1"/>
    <mergeCell ref="D12:E12"/>
    <mergeCell ref="F27:G27"/>
    <mergeCell ref="F28:G28"/>
    <mergeCell ref="F29:G29"/>
    <mergeCell ref="F30:G30"/>
    <mergeCell ref="D34:E34"/>
    <mergeCell ref="D31:E31"/>
    <mergeCell ref="D32:E32"/>
    <mergeCell ref="D33:E33"/>
    <mergeCell ref="B27:C27"/>
    <mergeCell ref="B28:C28"/>
    <mergeCell ref="D13:E13"/>
    <mergeCell ref="D27:E27"/>
    <mergeCell ref="D28:E28"/>
    <mergeCell ref="B33:C33"/>
    <mergeCell ref="B34:C34"/>
    <mergeCell ref="A1:A2"/>
    <mergeCell ref="A13:A14"/>
    <mergeCell ref="B29:C29"/>
    <mergeCell ref="B30:C30"/>
    <mergeCell ref="B31:C31"/>
    <mergeCell ref="B32:C32"/>
    <mergeCell ref="B1:C1"/>
    <mergeCell ref="B13:C13"/>
    <mergeCell ref="B12:C12"/>
    <mergeCell ref="F12:G12"/>
    <mergeCell ref="F13:G13"/>
    <mergeCell ref="F26:G26"/>
    <mergeCell ref="B26:C26"/>
    <mergeCell ref="F31:G31"/>
    <mergeCell ref="F32:G32"/>
    <mergeCell ref="F33:G33"/>
    <mergeCell ref="F34:G34"/>
  </mergeCells>
  <printOptions horizontalCentered="1"/>
  <pageMargins left="0.2362204724409449" right="0.4330708661417323" top="0.7480314960629921" bottom="0.9055118110236221" header="0.35433070866141736" footer="0.5118110236220472"/>
  <pageSetup horizontalDpi="600" verticalDpi="600" orientation="portrait" paperSize="9" r:id="rId2"/>
  <headerFooter alignWithMargins="0">
    <oddHeader>&amp;L&amp;"Arial CE,tučné"KONTROLA VYROVNANOSTI ROZPOČTU 2004&amp;R&amp;G</oddHeader>
    <oddFooter>&amp;LM.Jakešová
&amp;D&amp;C&amp;P&amp;R&amp;F
&amp;A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00390625" defaultRowHeight="12.75"/>
  <cols>
    <col min="1" max="1" width="9.125" style="16" customWidth="1"/>
    <col min="2" max="2" width="51.125" style="1" customWidth="1"/>
    <col min="3" max="3" width="11.625" style="6" customWidth="1"/>
    <col min="4" max="4" width="11.125" style="1" customWidth="1"/>
    <col min="5" max="5" width="9.125" style="1" customWidth="1"/>
    <col min="7" max="16384" width="9.125" style="1" customWidth="1"/>
  </cols>
  <sheetData>
    <row r="1" spans="1:4" ht="13.5" thickTop="1">
      <c r="A1" s="1253" t="s">
        <v>463</v>
      </c>
      <c r="B1" s="1256" t="s">
        <v>943</v>
      </c>
      <c r="C1" s="390" t="s">
        <v>942</v>
      </c>
      <c r="D1" s="391"/>
    </row>
    <row r="2" spans="1:6" s="217" customFormat="1" ht="33.75" customHeight="1">
      <c r="A2" s="1254"/>
      <c r="B2" s="1257"/>
      <c r="C2" s="975" t="s">
        <v>559</v>
      </c>
      <c r="D2" s="392" t="s">
        <v>560</v>
      </c>
      <c r="F2"/>
    </row>
    <row r="3" spans="1:4" ht="13.5" customHeight="1" thickBot="1">
      <c r="A3" s="1255"/>
      <c r="B3" s="1258"/>
      <c r="C3" s="393" t="s">
        <v>465</v>
      </c>
      <c r="D3" s="394" t="s">
        <v>465</v>
      </c>
    </row>
    <row r="4" spans="1:6" s="109" customFormat="1" ht="13.5" thickBot="1">
      <c r="A4" s="1099" t="s">
        <v>944</v>
      </c>
      <c r="B4" s="1100" t="s">
        <v>469</v>
      </c>
      <c r="C4" s="1101">
        <v>844592</v>
      </c>
      <c r="D4" s="1102">
        <v>894296</v>
      </c>
      <c r="F4"/>
    </row>
    <row r="5" spans="1:4" ht="12.75">
      <c r="A5" s="107">
        <v>2111</v>
      </c>
      <c r="B5" s="110" t="s">
        <v>1250</v>
      </c>
      <c r="C5" s="111">
        <v>31215</v>
      </c>
      <c r="D5" s="400">
        <v>37255</v>
      </c>
    </row>
    <row r="6" spans="1:4" ht="12.75">
      <c r="A6" s="108">
        <v>2112</v>
      </c>
      <c r="B6" s="112" t="s">
        <v>1227</v>
      </c>
      <c r="C6" s="113">
        <v>350</v>
      </c>
      <c r="D6" s="395">
        <v>500</v>
      </c>
    </row>
    <row r="7" spans="1:4" ht="12.75">
      <c r="A7" s="108">
        <v>2131</v>
      </c>
      <c r="B7" s="112" t="s">
        <v>1241</v>
      </c>
      <c r="C7" s="113">
        <v>3260</v>
      </c>
      <c r="D7" s="395">
        <v>3800</v>
      </c>
    </row>
    <row r="8" spans="1:4" ht="12.75">
      <c r="A8" s="108">
        <v>2132</v>
      </c>
      <c r="B8" s="112" t="s">
        <v>470</v>
      </c>
      <c r="C8" s="113">
        <v>85107</v>
      </c>
      <c r="D8" s="395">
        <v>71573</v>
      </c>
    </row>
    <row r="9" spans="1:4" ht="12.75">
      <c r="A9" s="108">
        <v>2141</v>
      </c>
      <c r="B9" s="112" t="s">
        <v>1224</v>
      </c>
      <c r="C9" s="113">
        <v>4052.2</v>
      </c>
      <c r="D9" s="395">
        <v>1000</v>
      </c>
    </row>
    <row r="10" spans="1:4" ht="12.75">
      <c r="A10" s="108">
        <v>2142</v>
      </c>
      <c r="B10" s="112" t="s">
        <v>471</v>
      </c>
      <c r="C10" s="113">
        <v>46701.2</v>
      </c>
      <c r="D10" s="395">
        <v>37745</v>
      </c>
    </row>
    <row r="11" spans="1:4" ht="12.75">
      <c r="A11" s="108">
        <v>2210</v>
      </c>
      <c r="B11" s="112" t="s">
        <v>1221</v>
      </c>
      <c r="C11" s="113">
        <v>7665</v>
      </c>
      <c r="D11" s="395">
        <v>8685</v>
      </c>
    </row>
    <row r="12" spans="1:4" ht="12.75">
      <c r="A12" s="108">
        <v>2222</v>
      </c>
      <c r="B12" s="112" t="s">
        <v>1114</v>
      </c>
      <c r="C12" s="113">
        <v>610.7</v>
      </c>
      <c r="D12" s="395">
        <v>0</v>
      </c>
    </row>
    <row r="13" spans="1:4" ht="12.75">
      <c r="A13" s="108">
        <v>2229</v>
      </c>
      <c r="B13" s="112" t="s">
        <v>396</v>
      </c>
      <c r="C13" s="113">
        <v>4822.4</v>
      </c>
      <c r="D13" s="395">
        <v>0</v>
      </c>
    </row>
    <row r="14" spans="1:4" ht="12.75">
      <c r="A14" s="108">
        <v>2310</v>
      </c>
      <c r="B14" s="112" t="s">
        <v>397</v>
      </c>
      <c r="C14" s="113">
        <v>117.5</v>
      </c>
      <c r="D14" s="395">
        <v>30</v>
      </c>
    </row>
    <row r="15" spans="1:4" ht="12.75">
      <c r="A15" s="108">
        <v>2321</v>
      </c>
      <c r="B15" s="112" t="s">
        <v>554</v>
      </c>
      <c r="C15" s="113">
        <v>345</v>
      </c>
      <c r="D15" s="395">
        <v>0</v>
      </c>
    </row>
    <row r="16" spans="1:4" ht="12.75">
      <c r="A16" s="108">
        <v>2322</v>
      </c>
      <c r="B16" s="112" t="s">
        <v>1445</v>
      </c>
      <c r="C16" s="113">
        <v>24002</v>
      </c>
      <c r="D16" s="395">
        <v>0</v>
      </c>
    </row>
    <row r="17" spans="1:4" ht="12.75">
      <c r="A17" s="108">
        <v>2324</v>
      </c>
      <c r="B17" s="112" t="s">
        <v>472</v>
      </c>
      <c r="C17" s="113">
        <v>2162.6</v>
      </c>
      <c r="D17" s="395">
        <v>2410</v>
      </c>
    </row>
    <row r="18" spans="1:4" ht="12.75">
      <c r="A18" s="108">
        <v>2329</v>
      </c>
      <c r="B18" s="112" t="s">
        <v>551</v>
      </c>
      <c r="C18" s="113">
        <v>10590.4</v>
      </c>
      <c r="D18" s="395">
        <v>810</v>
      </c>
    </row>
    <row r="19" spans="1:4" ht="13.5" thickBot="1">
      <c r="A19" s="108">
        <v>2460</v>
      </c>
      <c r="B19" s="112" t="s">
        <v>474</v>
      </c>
      <c r="C19" s="113">
        <v>30274</v>
      </c>
      <c r="D19" s="395">
        <v>30470</v>
      </c>
    </row>
    <row r="20" spans="1:6" s="109" customFormat="1" ht="12" customHeight="1" thickBot="1">
      <c r="A20" s="1259" t="s">
        <v>475</v>
      </c>
      <c r="B20" s="1260"/>
      <c r="C20" s="1034">
        <f>SUM(C5:C19)</f>
        <v>251275</v>
      </c>
      <c r="D20" s="1035">
        <f>SUM(D5:D19)</f>
        <v>194278</v>
      </c>
      <c r="F20"/>
    </row>
    <row r="21" spans="1:4" ht="12.75">
      <c r="A21" s="108">
        <v>3111</v>
      </c>
      <c r="B21" s="112" t="s">
        <v>1293</v>
      </c>
      <c r="C21" s="113">
        <v>10700</v>
      </c>
      <c r="D21" s="395">
        <v>20000</v>
      </c>
    </row>
    <row r="22" spans="1:4" ht="12.75">
      <c r="A22" s="108">
        <v>3112</v>
      </c>
      <c r="B22" s="112" t="s">
        <v>476</v>
      </c>
      <c r="C22" s="113">
        <v>38663</v>
      </c>
      <c r="D22" s="395">
        <v>52960</v>
      </c>
    </row>
    <row r="23" spans="1:4" ht="13.5" thickBot="1">
      <c r="A23" s="108">
        <v>3113</v>
      </c>
      <c r="B23" s="112" t="s">
        <v>398</v>
      </c>
      <c r="C23" s="113">
        <v>40</v>
      </c>
      <c r="D23" s="395">
        <v>205</v>
      </c>
    </row>
    <row r="24" spans="1:6" s="109" customFormat="1" ht="13.5" customHeight="1" thickBot="1">
      <c r="A24" s="1261" t="s">
        <v>1516</v>
      </c>
      <c r="B24" s="1262"/>
      <c r="C24" s="1034">
        <f>SUM(C21:C23)</f>
        <v>49403</v>
      </c>
      <c r="D24" s="1035">
        <f>SUM(D21:D23)</f>
        <v>73165</v>
      </c>
      <c r="F24"/>
    </row>
    <row r="25" spans="1:4" ht="12.75">
      <c r="A25" s="108">
        <v>4111</v>
      </c>
      <c r="B25" s="112" t="s">
        <v>945</v>
      </c>
      <c r="C25" s="113">
        <v>7257.2</v>
      </c>
      <c r="D25" s="395">
        <v>0</v>
      </c>
    </row>
    <row r="26" spans="1:4" ht="22.5">
      <c r="A26" s="108">
        <v>4112</v>
      </c>
      <c r="B26" s="115" t="s">
        <v>477</v>
      </c>
      <c r="C26" s="113">
        <v>200319.8</v>
      </c>
      <c r="D26" s="395">
        <v>214585</v>
      </c>
    </row>
    <row r="27" spans="1:7" ht="12.75">
      <c r="A27" s="108">
        <v>4113</v>
      </c>
      <c r="B27" s="115" t="s">
        <v>677</v>
      </c>
      <c r="C27" s="113">
        <v>7901.2</v>
      </c>
      <c r="D27" s="395">
        <v>0</v>
      </c>
      <c r="G27"/>
    </row>
    <row r="28" spans="1:4" ht="12.75">
      <c r="A28" s="108">
        <v>4116</v>
      </c>
      <c r="B28" s="112" t="s">
        <v>946</v>
      </c>
      <c r="C28" s="113">
        <v>6048</v>
      </c>
      <c r="D28" s="395">
        <v>0</v>
      </c>
    </row>
    <row r="29" spans="1:4" ht="12.75">
      <c r="A29" s="108">
        <v>4118</v>
      </c>
      <c r="B29" s="112" t="s">
        <v>117</v>
      </c>
      <c r="C29" s="113">
        <v>7466.5</v>
      </c>
      <c r="D29" s="395">
        <v>0</v>
      </c>
    </row>
    <row r="30" spans="1:4" ht="12.75">
      <c r="A30" s="108">
        <v>4121</v>
      </c>
      <c r="B30" s="112" t="s">
        <v>478</v>
      </c>
      <c r="C30" s="113">
        <v>3020</v>
      </c>
      <c r="D30" s="395">
        <v>2650</v>
      </c>
    </row>
    <row r="31" spans="1:4" ht="12.75">
      <c r="A31" s="108">
        <v>4122</v>
      </c>
      <c r="B31" s="112" t="s">
        <v>118</v>
      </c>
      <c r="C31" s="113">
        <v>180139.2</v>
      </c>
      <c r="D31" s="395">
        <v>0</v>
      </c>
    </row>
    <row r="32" spans="1:4" ht="12.75">
      <c r="A32" s="108">
        <v>4160</v>
      </c>
      <c r="B32" s="112" t="s">
        <v>679</v>
      </c>
      <c r="C32" s="113">
        <v>105.2</v>
      </c>
      <c r="D32" s="395">
        <v>0</v>
      </c>
    </row>
    <row r="33" spans="1:4" ht="12.75">
      <c r="A33" s="108">
        <v>4213</v>
      </c>
      <c r="B33" s="115" t="s">
        <v>921</v>
      </c>
      <c r="C33" s="113">
        <v>44592</v>
      </c>
      <c r="D33" s="395">
        <v>0</v>
      </c>
    </row>
    <row r="34" spans="1:4" ht="12.75">
      <c r="A34" s="108">
        <v>4216</v>
      </c>
      <c r="B34" s="115" t="s">
        <v>932</v>
      </c>
      <c r="C34" s="113">
        <v>51170</v>
      </c>
      <c r="D34" s="395">
        <v>0</v>
      </c>
    </row>
    <row r="35" spans="1:4" ht="13.5" thickBot="1">
      <c r="A35" s="835">
        <v>4218</v>
      </c>
      <c r="B35" s="129" t="s">
        <v>119</v>
      </c>
      <c r="C35" s="127">
        <v>90772.2</v>
      </c>
      <c r="D35" s="834">
        <v>42455</v>
      </c>
    </row>
    <row r="36" spans="1:6" s="109" customFormat="1" ht="13.5" customHeight="1" thickBot="1">
      <c r="A36" s="1249" t="s">
        <v>479</v>
      </c>
      <c r="B36" s="1250"/>
      <c r="C36" s="1038">
        <f>SUM(C25:C35)</f>
        <v>598791.3</v>
      </c>
      <c r="D36" s="1036">
        <f>SUM(D25:D35)</f>
        <v>259690</v>
      </c>
      <c r="F36"/>
    </row>
    <row r="37" spans="1:6" s="9" customFormat="1" ht="21" customHeight="1" thickBot="1" thickTop="1">
      <c r="A37" s="1251" t="s">
        <v>947</v>
      </c>
      <c r="B37" s="1252"/>
      <c r="C37" s="1039">
        <f>SUM(C36,C24,C20,C4)</f>
        <v>1744061.3</v>
      </c>
      <c r="D37" s="1037">
        <f>SUM(D36,D24,D20,D4)</f>
        <v>1421429</v>
      </c>
      <c r="F37"/>
    </row>
    <row r="38" spans="1:6" s="9" customFormat="1" ht="21" customHeight="1" thickTop="1">
      <c r="A38" s="836"/>
      <c r="B38" s="836"/>
      <c r="C38" s="837"/>
      <c r="D38" s="838"/>
      <c r="F38"/>
    </row>
  </sheetData>
  <mergeCells count="6">
    <mergeCell ref="A36:B36"/>
    <mergeCell ref="A37:B37"/>
    <mergeCell ref="A1:A3"/>
    <mergeCell ref="B1:B3"/>
    <mergeCell ref="A20:B20"/>
    <mergeCell ref="A24:B24"/>
  </mergeCells>
  <printOptions horizontalCentered="1"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3"/>
  <headerFooter alignWithMargins="0">
    <oddHeader>&amp;L&amp;"Arial CE,Tučné"NÁVRH ROZPOČTU NA ROK 2004 - PŘÍJMY DLE POLOŽEK&amp;R&amp;G</oddHeader>
    <oddFooter>&amp;COddíl III. - &amp;P&amp;RPříjmy dle položek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B4" sqref="B4"/>
    </sheetView>
  </sheetViews>
  <sheetFormatPr defaultColWidth="9.00390625" defaultRowHeight="12.75"/>
  <cols>
    <col min="1" max="1" width="10.125" style="16" customWidth="1"/>
    <col min="2" max="2" width="52.75390625" style="1" customWidth="1"/>
    <col min="3" max="4" width="12.00390625" style="1" customWidth="1"/>
    <col min="5" max="5" width="17.75390625" style="1" customWidth="1"/>
    <col min="6" max="6" width="11.625" style="0" customWidth="1"/>
    <col min="7" max="16384" width="9.125" style="1" customWidth="1"/>
  </cols>
  <sheetData>
    <row r="1" spans="1:4" ht="12.75" customHeight="1" thickTop="1">
      <c r="A1" s="1263" t="s">
        <v>949</v>
      </c>
      <c r="B1" s="1256" t="s">
        <v>943</v>
      </c>
      <c r="C1" s="396" t="s">
        <v>948</v>
      </c>
      <c r="D1" s="391"/>
    </row>
    <row r="2" spans="1:8" s="217" customFormat="1" ht="33.75" customHeight="1">
      <c r="A2" s="1264"/>
      <c r="B2" s="1257"/>
      <c r="C2" s="397" t="s">
        <v>559</v>
      </c>
      <c r="D2" s="398" t="s">
        <v>560</v>
      </c>
      <c r="F2"/>
      <c r="G2" s="1"/>
      <c r="H2" s="1"/>
    </row>
    <row r="3" spans="1:8" ht="13.5" thickBot="1">
      <c r="A3" s="1265"/>
      <c r="B3" s="1258"/>
      <c r="C3" s="399" t="s">
        <v>465</v>
      </c>
      <c r="D3" s="394" t="s">
        <v>465</v>
      </c>
      <c r="G3" s="6"/>
      <c r="H3" s="12"/>
    </row>
    <row r="4" spans="1:8" s="401" customFormat="1" ht="13.5" customHeight="1">
      <c r="A4" s="107">
        <v>5011</v>
      </c>
      <c r="B4" s="116" t="s">
        <v>267</v>
      </c>
      <c r="C4" s="111">
        <v>144436.8</v>
      </c>
      <c r="D4" s="400">
        <v>146216</v>
      </c>
      <c r="F4"/>
      <c r="G4" s="1"/>
      <c r="H4" s="1"/>
    </row>
    <row r="5" spans="1:4" ht="13.5" customHeight="1">
      <c r="A5" s="108">
        <v>5019</v>
      </c>
      <c r="B5" s="15" t="s">
        <v>481</v>
      </c>
      <c r="C5" s="113">
        <v>2655.4</v>
      </c>
      <c r="D5" s="395">
        <v>150</v>
      </c>
    </row>
    <row r="6" spans="1:4" ht="13.5" customHeight="1">
      <c r="A6" s="108">
        <v>5021</v>
      </c>
      <c r="B6" s="115" t="s">
        <v>1307</v>
      </c>
      <c r="C6" s="113">
        <v>2640.8</v>
      </c>
      <c r="D6" s="395">
        <v>1025</v>
      </c>
    </row>
    <row r="7" spans="1:4" ht="13.5" customHeight="1">
      <c r="A7" s="108">
        <v>5023</v>
      </c>
      <c r="B7" s="115" t="s">
        <v>552</v>
      </c>
      <c r="C7" s="113">
        <v>6620.2</v>
      </c>
      <c r="D7" s="395">
        <v>6620</v>
      </c>
    </row>
    <row r="8" spans="1:4" ht="22.5">
      <c r="A8" s="108">
        <v>5027</v>
      </c>
      <c r="B8" s="115" t="s">
        <v>482</v>
      </c>
      <c r="C8" s="113">
        <v>65</v>
      </c>
      <c r="D8" s="395">
        <v>40</v>
      </c>
    </row>
    <row r="9" spans="1:4" ht="12" customHeight="1">
      <c r="A9" s="108">
        <v>5028</v>
      </c>
      <c r="B9" s="115" t="s">
        <v>829</v>
      </c>
      <c r="C9" s="113">
        <v>100</v>
      </c>
      <c r="D9" s="395">
        <v>120</v>
      </c>
    </row>
    <row r="10" spans="1:4" ht="23.25" customHeight="1">
      <c r="A10" s="108">
        <v>5031</v>
      </c>
      <c r="B10" s="115" t="s">
        <v>483</v>
      </c>
      <c r="C10" s="113">
        <v>38816.1</v>
      </c>
      <c r="D10" s="395">
        <v>39278</v>
      </c>
    </row>
    <row r="11" spans="1:4" ht="13.5" customHeight="1">
      <c r="A11" s="108">
        <v>5032</v>
      </c>
      <c r="B11" s="115" t="s">
        <v>269</v>
      </c>
      <c r="C11" s="113">
        <v>13440</v>
      </c>
      <c r="D11" s="395">
        <v>13599</v>
      </c>
    </row>
    <row r="12" spans="1:8" ht="13.5" customHeight="1">
      <c r="A12" s="108">
        <v>5038</v>
      </c>
      <c r="B12" s="115" t="s">
        <v>484</v>
      </c>
      <c r="C12" s="113">
        <v>627.7</v>
      </c>
      <c r="D12" s="395">
        <v>635</v>
      </c>
      <c r="G12" s="3"/>
      <c r="H12" s="3"/>
    </row>
    <row r="13" spans="1:4" ht="13.5" customHeight="1">
      <c r="A13" s="108">
        <v>5039</v>
      </c>
      <c r="B13" s="115" t="s">
        <v>553</v>
      </c>
      <c r="C13" s="113">
        <v>851.9</v>
      </c>
      <c r="D13" s="395">
        <v>50</v>
      </c>
    </row>
    <row r="14" spans="1:7" s="402" customFormat="1" ht="16.5" customHeight="1">
      <c r="A14" s="1013">
        <v>50</v>
      </c>
      <c r="B14" s="1014" t="s">
        <v>908</v>
      </c>
      <c r="C14" s="1015">
        <f>SUM(C4:C13)</f>
        <v>210253.9</v>
      </c>
      <c r="D14" s="1016">
        <f>SUM(D4:D13)</f>
        <v>207733</v>
      </c>
      <c r="F14"/>
      <c r="G14" s="403"/>
    </row>
    <row r="15" spans="1:4" ht="13.5" customHeight="1">
      <c r="A15" s="108">
        <v>5132</v>
      </c>
      <c r="B15" s="115" t="s">
        <v>1397</v>
      </c>
      <c r="C15" s="113">
        <v>140</v>
      </c>
      <c r="D15" s="395">
        <v>140</v>
      </c>
    </row>
    <row r="16" spans="1:4" ht="13.5" customHeight="1">
      <c r="A16" s="108">
        <v>5134</v>
      </c>
      <c r="B16" s="115" t="s">
        <v>1384</v>
      </c>
      <c r="C16" s="113">
        <v>1100</v>
      </c>
      <c r="D16" s="395">
        <v>904</v>
      </c>
    </row>
    <row r="17" spans="1:8" s="109" customFormat="1" ht="13.5" customHeight="1">
      <c r="A17" s="108">
        <v>5136</v>
      </c>
      <c r="B17" s="115" t="s">
        <v>1385</v>
      </c>
      <c r="C17" s="113">
        <v>1573</v>
      </c>
      <c r="D17" s="395">
        <v>616</v>
      </c>
      <c r="F17"/>
      <c r="G17" s="1"/>
      <c r="H17" s="1"/>
    </row>
    <row r="18" spans="1:8" s="109" customFormat="1" ht="13.5" customHeight="1">
      <c r="A18" s="108">
        <v>5137</v>
      </c>
      <c r="B18" s="115" t="s">
        <v>485</v>
      </c>
      <c r="C18" s="113">
        <v>11515.5</v>
      </c>
      <c r="D18" s="395">
        <v>6254</v>
      </c>
      <c r="F18"/>
      <c r="G18" s="1"/>
      <c r="H18" s="1"/>
    </row>
    <row r="19" spans="1:8" s="109" customFormat="1" ht="13.5" customHeight="1">
      <c r="A19" s="108">
        <v>5138</v>
      </c>
      <c r="B19" s="115" t="s">
        <v>486</v>
      </c>
      <c r="C19" s="113">
        <v>350</v>
      </c>
      <c r="D19" s="395">
        <v>375</v>
      </c>
      <c r="F19"/>
      <c r="G19" s="1"/>
      <c r="H19" s="1"/>
    </row>
    <row r="20" spans="1:8" s="109" customFormat="1" ht="13.5" customHeight="1">
      <c r="A20" s="108">
        <v>5139</v>
      </c>
      <c r="B20" s="115" t="s">
        <v>556</v>
      </c>
      <c r="C20" s="113">
        <v>7288.6</v>
      </c>
      <c r="D20" s="395">
        <v>7522</v>
      </c>
      <c r="F20"/>
      <c r="G20" s="1"/>
      <c r="H20" s="1"/>
    </row>
    <row r="21" spans="1:8" s="109" customFormat="1" ht="13.5" customHeight="1">
      <c r="A21" s="108">
        <v>5141</v>
      </c>
      <c r="B21" s="115" t="s">
        <v>487</v>
      </c>
      <c r="C21" s="113">
        <v>26100</v>
      </c>
      <c r="D21" s="395">
        <v>25554</v>
      </c>
      <c r="F21"/>
      <c r="G21" s="1"/>
      <c r="H21" s="1"/>
    </row>
    <row r="22" spans="1:8" s="109" customFormat="1" ht="13.5" customHeight="1">
      <c r="A22" s="108">
        <v>5142</v>
      </c>
      <c r="B22" s="115" t="s">
        <v>1176</v>
      </c>
      <c r="C22" s="113">
        <v>17</v>
      </c>
      <c r="D22" s="395">
        <v>7</v>
      </c>
      <c r="F22"/>
      <c r="G22" s="1"/>
      <c r="H22" s="1"/>
    </row>
    <row r="23" spans="1:8" s="109" customFormat="1" ht="13.5" customHeight="1">
      <c r="A23" s="108">
        <v>5149</v>
      </c>
      <c r="B23" s="115" t="s">
        <v>399</v>
      </c>
      <c r="C23" s="113">
        <v>100</v>
      </c>
      <c r="D23" s="395">
        <v>0</v>
      </c>
      <c r="F23"/>
      <c r="G23" s="1"/>
      <c r="H23" s="1"/>
    </row>
    <row r="24" spans="1:8" s="109" customFormat="1" ht="13.5" customHeight="1">
      <c r="A24" s="108">
        <v>5151</v>
      </c>
      <c r="B24" s="115" t="s">
        <v>282</v>
      </c>
      <c r="C24" s="113">
        <v>4492</v>
      </c>
      <c r="D24" s="395">
        <v>4630</v>
      </c>
      <c r="F24"/>
      <c r="G24" s="1"/>
      <c r="H24" s="1"/>
    </row>
    <row r="25" spans="1:8" s="109" customFormat="1" ht="13.5" customHeight="1">
      <c r="A25" s="108">
        <v>5152</v>
      </c>
      <c r="B25" s="15" t="s">
        <v>284</v>
      </c>
      <c r="C25" s="113">
        <v>8430</v>
      </c>
      <c r="D25" s="395">
        <v>9550</v>
      </c>
      <c r="F25"/>
      <c r="G25" s="1"/>
      <c r="H25" s="1"/>
    </row>
    <row r="26" spans="1:8" s="109" customFormat="1" ht="13.5" customHeight="1">
      <c r="A26" s="108">
        <v>5153</v>
      </c>
      <c r="B26" s="115" t="s">
        <v>1380</v>
      </c>
      <c r="C26" s="113">
        <v>319</v>
      </c>
      <c r="D26" s="395">
        <v>375</v>
      </c>
      <c r="F26"/>
      <c r="G26" s="1"/>
      <c r="H26" s="1"/>
    </row>
    <row r="27" spans="1:8" s="109" customFormat="1" ht="13.5" customHeight="1">
      <c r="A27" s="108">
        <v>5154</v>
      </c>
      <c r="B27" s="115" t="s">
        <v>1315</v>
      </c>
      <c r="C27" s="113">
        <v>10365</v>
      </c>
      <c r="D27" s="395">
        <v>9265</v>
      </c>
      <c r="F27"/>
      <c r="G27" s="3"/>
      <c r="H27" s="3"/>
    </row>
    <row r="28" spans="1:8" s="109" customFormat="1" ht="13.5" customHeight="1">
      <c r="A28" s="108">
        <v>5156</v>
      </c>
      <c r="B28" s="115" t="s">
        <v>1317</v>
      </c>
      <c r="C28" s="113">
        <v>1910.7</v>
      </c>
      <c r="D28" s="395">
        <v>1820</v>
      </c>
      <c r="F28"/>
      <c r="G28" s="3"/>
      <c r="H28" s="3"/>
    </row>
    <row r="29" spans="1:8" s="109" customFormat="1" ht="13.5" customHeight="1">
      <c r="A29" s="108">
        <v>5157</v>
      </c>
      <c r="B29" s="115" t="s">
        <v>285</v>
      </c>
      <c r="C29" s="113">
        <v>80</v>
      </c>
      <c r="D29" s="395">
        <v>100</v>
      </c>
      <c r="F29"/>
      <c r="G29" s="3"/>
      <c r="H29" s="3"/>
    </row>
    <row r="30" spans="1:8" s="109" customFormat="1" ht="13.5" customHeight="1">
      <c r="A30" s="108">
        <v>5161</v>
      </c>
      <c r="B30" s="115" t="s">
        <v>1400</v>
      </c>
      <c r="C30" s="113">
        <v>7753.6</v>
      </c>
      <c r="D30" s="395">
        <v>6510</v>
      </c>
      <c r="F30"/>
      <c r="G30" s="6"/>
      <c r="H30" s="12"/>
    </row>
    <row r="31" spans="1:8" s="109" customFormat="1" ht="13.5" customHeight="1">
      <c r="A31" s="108">
        <v>5162</v>
      </c>
      <c r="B31" s="115" t="s">
        <v>1320</v>
      </c>
      <c r="C31" s="113">
        <v>5548</v>
      </c>
      <c r="D31" s="395">
        <v>5231</v>
      </c>
      <c r="F31"/>
      <c r="G31" s="1"/>
      <c r="H31" s="1"/>
    </row>
    <row r="32" spans="1:8" s="109" customFormat="1" ht="13.5" customHeight="1">
      <c r="A32" s="108">
        <v>5163</v>
      </c>
      <c r="B32" s="115" t="s">
        <v>1321</v>
      </c>
      <c r="C32" s="113">
        <v>4915</v>
      </c>
      <c r="D32" s="395">
        <v>5615</v>
      </c>
      <c r="F32"/>
      <c r="G32" s="1"/>
      <c r="H32" s="1"/>
    </row>
    <row r="33" spans="1:8" s="109" customFormat="1" ht="13.5" customHeight="1">
      <c r="A33" s="108">
        <v>5164</v>
      </c>
      <c r="B33" s="115" t="s">
        <v>1323</v>
      </c>
      <c r="C33" s="113">
        <v>6681.8</v>
      </c>
      <c r="D33" s="395">
        <v>4609</v>
      </c>
      <c r="F33"/>
      <c r="G33" s="3"/>
      <c r="H33" s="1"/>
    </row>
    <row r="34" spans="1:8" s="109" customFormat="1" ht="13.5" customHeight="1">
      <c r="A34" s="108">
        <v>5166</v>
      </c>
      <c r="B34" s="117" t="s">
        <v>1339</v>
      </c>
      <c r="C34" s="121">
        <v>10818</v>
      </c>
      <c r="D34" s="404">
        <v>7410</v>
      </c>
      <c r="F34"/>
      <c r="G34" s="3"/>
      <c r="H34" s="1"/>
    </row>
    <row r="35" spans="1:8" s="109" customFormat="1" ht="13.5" customHeight="1">
      <c r="A35" s="108">
        <v>5167</v>
      </c>
      <c r="B35" s="117" t="s">
        <v>1381</v>
      </c>
      <c r="C35" s="121">
        <v>1764.6</v>
      </c>
      <c r="D35" s="404">
        <v>1313</v>
      </c>
      <c r="F35"/>
      <c r="G35" s="3"/>
      <c r="H35" s="1"/>
    </row>
    <row r="36" spans="1:8" s="109" customFormat="1" ht="13.5" customHeight="1">
      <c r="A36" s="108">
        <v>5168</v>
      </c>
      <c r="B36" s="117" t="s">
        <v>488</v>
      </c>
      <c r="C36" s="121">
        <v>5950</v>
      </c>
      <c r="D36" s="404">
        <v>5300</v>
      </c>
      <c r="F36"/>
      <c r="G36" s="3"/>
      <c r="H36" s="1"/>
    </row>
    <row r="37" spans="1:8" s="109" customFormat="1" ht="13.5" customHeight="1">
      <c r="A37" s="108">
        <v>5169</v>
      </c>
      <c r="B37" s="117" t="s">
        <v>323</v>
      </c>
      <c r="C37" s="121">
        <v>140417.2</v>
      </c>
      <c r="D37" s="404">
        <v>130376</v>
      </c>
      <c r="F37"/>
      <c r="G37"/>
      <c r="H37" s="1"/>
    </row>
    <row r="38" spans="1:8" s="109" customFormat="1" ht="13.5" customHeight="1">
      <c r="A38" s="108">
        <v>5171</v>
      </c>
      <c r="B38" s="117" t="s">
        <v>1481</v>
      </c>
      <c r="C38" s="121">
        <v>100211</v>
      </c>
      <c r="D38" s="404">
        <v>61679</v>
      </c>
      <c r="F38"/>
      <c r="G38"/>
      <c r="H38" s="1"/>
    </row>
    <row r="39" spans="1:8" s="109" customFormat="1" ht="13.5" customHeight="1">
      <c r="A39" s="108">
        <v>5172</v>
      </c>
      <c r="B39" s="117" t="s">
        <v>227</v>
      </c>
      <c r="C39" s="121">
        <v>900</v>
      </c>
      <c r="D39" s="404">
        <v>615</v>
      </c>
      <c r="F39"/>
      <c r="G39"/>
      <c r="H39" s="1"/>
    </row>
    <row r="40" spans="1:8" s="109" customFormat="1" ht="13.5" customHeight="1">
      <c r="A40" s="108">
        <v>5173</v>
      </c>
      <c r="B40" s="117" t="s">
        <v>489</v>
      </c>
      <c r="C40" s="121">
        <v>1186.2</v>
      </c>
      <c r="D40" s="404">
        <v>1112</v>
      </c>
      <c r="F40"/>
      <c r="G40"/>
      <c r="H40" s="1"/>
    </row>
    <row r="41" spans="1:8" s="109" customFormat="1" ht="13.5" customHeight="1">
      <c r="A41" s="108">
        <v>5174</v>
      </c>
      <c r="B41" s="117" t="s">
        <v>1372</v>
      </c>
      <c r="C41" s="121">
        <v>5</v>
      </c>
      <c r="D41" s="404">
        <v>0</v>
      </c>
      <c r="F41"/>
      <c r="G41"/>
      <c r="H41" s="1"/>
    </row>
    <row r="42" spans="1:8" s="109" customFormat="1" ht="13.5" customHeight="1">
      <c r="A42" s="108">
        <v>5175</v>
      </c>
      <c r="B42" s="117" t="s">
        <v>1342</v>
      </c>
      <c r="C42" s="121">
        <v>762.7</v>
      </c>
      <c r="D42" s="404">
        <v>677</v>
      </c>
      <c r="F42"/>
      <c r="G42" s="3"/>
      <c r="H42" s="1"/>
    </row>
    <row r="43" spans="1:8" s="109" customFormat="1" ht="13.5" customHeight="1">
      <c r="A43" s="108">
        <v>5178</v>
      </c>
      <c r="B43" s="117" t="s">
        <v>1467</v>
      </c>
      <c r="C43" s="121">
        <v>6337</v>
      </c>
      <c r="D43" s="404">
        <v>7160</v>
      </c>
      <c r="F43"/>
      <c r="G43" s="3"/>
      <c r="H43" s="1"/>
    </row>
    <row r="44" spans="1:8" s="109" customFormat="1" ht="13.5" customHeight="1">
      <c r="A44" s="108">
        <v>5179</v>
      </c>
      <c r="B44" s="117" t="s">
        <v>490</v>
      </c>
      <c r="C44" s="121">
        <v>10</v>
      </c>
      <c r="D44" s="404">
        <v>10</v>
      </c>
      <c r="F44"/>
      <c r="G44" s="3"/>
      <c r="H44" s="1"/>
    </row>
    <row r="45" spans="1:8" s="109" customFormat="1" ht="13.5" customHeight="1">
      <c r="A45" s="108">
        <v>5189</v>
      </c>
      <c r="B45" s="117" t="s">
        <v>557</v>
      </c>
      <c r="C45" s="121">
        <v>5</v>
      </c>
      <c r="D45" s="404">
        <v>5</v>
      </c>
      <c r="F45"/>
      <c r="G45" s="3"/>
      <c r="H45" s="1"/>
    </row>
    <row r="46" spans="1:8" s="109" customFormat="1" ht="13.5" customHeight="1">
      <c r="A46" s="108">
        <v>5192</v>
      </c>
      <c r="B46" s="117" t="s">
        <v>1422</v>
      </c>
      <c r="C46" s="121">
        <v>288</v>
      </c>
      <c r="D46" s="404">
        <v>110</v>
      </c>
      <c r="F46"/>
      <c r="G46" s="3"/>
      <c r="H46" s="1"/>
    </row>
    <row r="47" spans="1:8" s="109" customFormat="1" ht="13.5" customHeight="1">
      <c r="A47" s="108">
        <v>5193</v>
      </c>
      <c r="B47" s="117" t="s">
        <v>128</v>
      </c>
      <c r="C47" s="121">
        <v>3870</v>
      </c>
      <c r="D47" s="404">
        <v>0</v>
      </c>
      <c r="F47"/>
      <c r="G47" s="3"/>
      <c r="H47" s="1"/>
    </row>
    <row r="48" spans="1:8" s="109" customFormat="1" ht="13.5" customHeight="1">
      <c r="A48" s="108">
        <v>5194</v>
      </c>
      <c r="B48" s="117" t="s">
        <v>1376</v>
      </c>
      <c r="C48" s="121">
        <v>195</v>
      </c>
      <c r="D48" s="404">
        <v>800</v>
      </c>
      <c r="F48"/>
      <c r="G48" s="3"/>
      <c r="H48" s="1"/>
    </row>
    <row r="49" spans="1:8" s="109" customFormat="1" ht="13.5" customHeight="1">
      <c r="A49" s="108">
        <v>5198</v>
      </c>
      <c r="B49" s="117" t="s">
        <v>558</v>
      </c>
      <c r="C49" s="121">
        <v>330</v>
      </c>
      <c r="D49" s="404">
        <v>180</v>
      </c>
      <c r="F49"/>
      <c r="G49" s="3"/>
      <c r="H49" s="1"/>
    </row>
    <row r="50" spans="1:7" s="402" customFormat="1" ht="16.5" customHeight="1">
      <c r="A50" s="1013">
        <v>51</v>
      </c>
      <c r="B50" s="1014" t="s">
        <v>491</v>
      </c>
      <c r="C50" s="1015">
        <f>SUM(C15:C49)</f>
        <v>371728.9</v>
      </c>
      <c r="D50" s="1016">
        <f>SUM(D15:D49)</f>
        <v>305824</v>
      </c>
      <c r="F50"/>
      <c r="G50" s="403"/>
    </row>
    <row r="51" spans="1:8" s="405" customFormat="1" ht="24" customHeight="1">
      <c r="A51" s="108">
        <v>5212</v>
      </c>
      <c r="B51" s="117" t="s">
        <v>492</v>
      </c>
      <c r="C51" s="121">
        <v>471</v>
      </c>
      <c r="D51" s="404">
        <v>422</v>
      </c>
      <c r="F51"/>
      <c r="G51" s="406"/>
      <c r="H51" s="354"/>
    </row>
    <row r="52" spans="1:8" s="109" customFormat="1" ht="24" customHeight="1">
      <c r="A52" s="108">
        <v>5213</v>
      </c>
      <c r="B52" s="117" t="s">
        <v>493</v>
      </c>
      <c r="C52" s="121">
        <v>158189</v>
      </c>
      <c r="D52" s="404">
        <v>131685</v>
      </c>
      <c r="F52"/>
      <c r="G52" s="3"/>
      <c r="H52" s="1"/>
    </row>
    <row r="53" spans="1:8" s="109" customFormat="1" ht="13.5" customHeight="1">
      <c r="A53" s="108">
        <v>5219</v>
      </c>
      <c r="B53" s="117" t="s">
        <v>494</v>
      </c>
      <c r="C53" s="121">
        <v>752</v>
      </c>
      <c r="D53" s="404">
        <v>100</v>
      </c>
      <c r="F53"/>
      <c r="G53" s="3"/>
      <c r="H53" s="1"/>
    </row>
    <row r="54" spans="1:8" s="109" customFormat="1" ht="13.5" customHeight="1">
      <c r="A54" s="108">
        <v>5221</v>
      </c>
      <c r="B54" s="117" t="s">
        <v>950</v>
      </c>
      <c r="C54" s="121">
        <v>750</v>
      </c>
      <c r="D54" s="404">
        <v>3650</v>
      </c>
      <c r="F54"/>
      <c r="G54" s="3"/>
      <c r="H54" s="1"/>
    </row>
    <row r="55" spans="1:8" s="109" customFormat="1" ht="13.5" customHeight="1">
      <c r="A55" s="108">
        <v>5222</v>
      </c>
      <c r="B55" s="117" t="s">
        <v>1423</v>
      </c>
      <c r="C55" s="121">
        <v>15607</v>
      </c>
      <c r="D55" s="404">
        <v>13905</v>
      </c>
      <c r="F55"/>
      <c r="G55" s="3"/>
      <c r="H55" s="1"/>
    </row>
    <row r="56" spans="1:8" s="109" customFormat="1" ht="13.5" customHeight="1">
      <c r="A56" s="108">
        <v>5223</v>
      </c>
      <c r="B56" s="117" t="s">
        <v>496</v>
      </c>
      <c r="C56" s="121">
        <v>2960</v>
      </c>
      <c r="D56" s="404">
        <v>2650</v>
      </c>
      <c r="F56"/>
      <c r="G56" s="3"/>
      <c r="H56" s="1"/>
    </row>
    <row r="57" spans="1:8" s="109" customFormat="1" ht="13.5" customHeight="1">
      <c r="A57" s="108">
        <v>5229</v>
      </c>
      <c r="B57" s="117" t="s">
        <v>497</v>
      </c>
      <c r="C57" s="121">
        <v>21544</v>
      </c>
      <c r="D57" s="404">
        <v>3490</v>
      </c>
      <c r="F57"/>
      <c r="G57" s="3"/>
      <c r="H57" s="1"/>
    </row>
    <row r="58" spans="1:7" s="402" customFormat="1" ht="25.5" customHeight="1">
      <c r="A58" s="1013">
        <v>52</v>
      </c>
      <c r="B58" s="1014" t="s">
        <v>498</v>
      </c>
      <c r="C58" s="1015">
        <f>SUM(C51:C57)</f>
        <v>200273</v>
      </c>
      <c r="D58" s="1016">
        <f>SUM(D51:D57)</f>
        <v>155902</v>
      </c>
      <c r="F58"/>
      <c r="G58" s="403"/>
    </row>
    <row r="59" spans="1:8" s="109" customFormat="1" ht="13.5" customHeight="1">
      <c r="A59" s="108">
        <v>5321</v>
      </c>
      <c r="B59" s="117" t="s">
        <v>528</v>
      </c>
      <c r="C59" s="121">
        <v>220</v>
      </c>
      <c r="D59" s="404">
        <v>0</v>
      </c>
      <c r="F59"/>
      <c r="G59" s="3"/>
      <c r="H59" s="1"/>
    </row>
    <row r="60" spans="1:8" s="109" customFormat="1" ht="13.5" customHeight="1">
      <c r="A60" s="108">
        <v>5331</v>
      </c>
      <c r="B60" s="117" t="s">
        <v>499</v>
      </c>
      <c r="C60" s="121">
        <v>395480.9</v>
      </c>
      <c r="D60" s="404">
        <v>278723</v>
      </c>
      <c r="F60"/>
      <c r="G60" s="3"/>
      <c r="H60" s="1"/>
    </row>
    <row r="61" spans="1:8" s="109" customFormat="1" ht="13.5" customHeight="1">
      <c r="A61" s="108">
        <v>5332</v>
      </c>
      <c r="B61" s="117" t="s">
        <v>457</v>
      </c>
      <c r="C61" s="121">
        <v>30</v>
      </c>
      <c r="D61" s="404">
        <v>40</v>
      </c>
      <c r="F61"/>
      <c r="G61" s="3"/>
      <c r="H61" s="1"/>
    </row>
    <row r="62" spans="1:8" s="109" customFormat="1" ht="13.5" customHeight="1">
      <c r="A62" s="108">
        <v>5339</v>
      </c>
      <c r="B62" s="117" t="s">
        <v>500</v>
      </c>
      <c r="C62" s="121">
        <v>88</v>
      </c>
      <c r="D62" s="404">
        <v>40</v>
      </c>
      <c r="F62"/>
      <c r="G62" s="3"/>
      <c r="H62" s="1"/>
    </row>
    <row r="63" spans="1:8" s="109" customFormat="1" ht="13.5" customHeight="1">
      <c r="A63" s="108">
        <v>5341</v>
      </c>
      <c r="B63" s="117" t="s">
        <v>827</v>
      </c>
      <c r="C63" s="121">
        <v>4084</v>
      </c>
      <c r="D63" s="404">
        <v>0</v>
      </c>
      <c r="F63"/>
      <c r="G63" s="3"/>
      <c r="H63" s="1"/>
    </row>
    <row r="64" spans="1:8" s="109" customFormat="1" ht="13.5" customHeight="1">
      <c r="A64" s="108">
        <v>5361</v>
      </c>
      <c r="B64" s="117" t="s">
        <v>1336</v>
      </c>
      <c r="C64" s="121">
        <v>147.2</v>
      </c>
      <c r="D64" s="404">
        <v>125</v>
      </c>
      <c r="F64"/>
      <c r="G64" s="3"/>
      <c r="H64" s="1"/>
    </row>
    <row r="65" spans="1:8" s="109" customFormat="1" ht="13.5" customHeight="1">
      <c r="A65" s="108">
        <v>5362</v>
      </c>
      <c r="B65" s="117" t="s">
        <v>1544</v>
      </c>
      <c r="C65" s="121">
        <v>6952</v>
      </c>
      <c r="D65" s="404">
        <v>5110</v>
      </c>
      <c r="F65"/>
      <c r="G65" s="3"/>
      <c r="H65" s="1"/>
    </row>
    <row r="66" spans="1:8" s="109" customFormat="1" ht="13.5" customHeight="1">
      <c r="A66" s="108">
        <v>5363</v>
      </c>
      <c r="B66" s="117" t="s">
        <v>564</v>
      </c>
      <c r="C66" s="121">
        <v>1</v>
      </c>
      <c r="D66" s="404">
        <v>8672</v>
      </c>
      <c r="F66"/>
      <c r="G66" s="3"/>
      <c r="H66" s="1"/>
    </row>
    <row r="67" spans="1:8" s="109" customFormat="1" ht="25.5" customHeight="1">
      <c r="A67" s="108">
        <v>5364</v>
      </c>
      <c r="B67" s="117" t="s">
        <v>830</v>
      </c>
      <c r="C67" s="121">
        <v>1829.2</v>
      </c>
      <c r="D67" s="404">
        <v>0</v>
      </c>
      <c r="F67"/>
      <c r="G67" s="3"/>
      <c r="H67" s="1"/>
    </row>
    <row r="68" spans="1:8" s="109" customFormat="1" ht="13.5" customHeight="1">
      <c r="A68" s="108">
        <v>5366</v>
      </c>
      <c r="B68" s="117" t="s">
        <v>1111</v>
      </c>
      <c r="C68" s="121">
        <v>0</v>
      </c>
      <c r="D68" s="404">
        <v>0</v>
      </c>
      <c r="F68"/>
      <c r="G68" s="3"/>
      <c r="H68" s="1"/>
    </row>
    <row r="69" spans="1:7" s="402" customFormat="1" ht="16.5" customHeight="1">
      <c r="A69" s="1013">
        <v>53</v>
      </c>
      <c r="B69" s="1014" t="s">
        <v>501</v>
      </c>
      <c r="C69" s="1015">
        <f>SUM(C59:C68)</f>
        <v>408832.30000000005</v>
      </c>
      <c r="D69" s="1016">
        <f>SUM(D59:D68)</f>
        <v>292710</v>
      </c>
      <c r="F69"/>
      <c r="G69" s="403"/>
    </row>
    <row r="70" spans="1:8" s="109" customFormat="1" ht="13.5" customHeight="1">
      <c r="A70" s="108">
        <v>5410</v>
      </c>
      <c r="B70" s="117" t="s">
        <v>1394</v>
      </c>
      <c r="C70" s="121">
        <v>92436</v>
      </c>
      <c r="D70" s="404">
        <v>92436</v>
      </c>
      <c r="F70"/>
      <c r="G70" s="3"/>
      <c r="H70" s="1"/>
    </row>
    <row r="71" spans="1:8" s="109" customFormat="1" ht="13.5" customHeight="1">
      <c r="A71" s="108">
        <v>5492</v>
      </c>
      <c r="B71" s="117" t="s">
        <v>502</v>
      </c>
      <c r="C71" s="121">
        <v>50</v>
      </c>
      <c r="D71" s="404">
        <v>45</v>
      </c>
      <c r="F71"/>
      <c r="G71" s="3"/>
      <c r="H71" s="1"/>
    </row>
    <row r="72" spans="1:8" s="109" customFormat="1" ht="13.5" customHeight="1">
      <c r="A72" s="108">
        <v>5493</v>
      </c>
      <c r="B72" s="117" t="s">
        <v>1110</v>
      </c>
      <c r="C72" s="121">
        <v>653</v>
      </c>
      <c r="D72" s="404">
        <v>90</v>
      </c>
      <c r="F72"/>
      <c r="G72" s="3"/>
      <c r="H72" s="1"/>
    </row>
    <row r="73" spans="1:8" s="109" customFormat="1" ht="13.5" customHeight="1">
      <c r="A73" s="108">
        <v>5494</v>
      </c>
      <c r="B73" s="117" t="s">
        <v>1123</v>
      </c>
      <c r="C73" s="121">
        <v>100</v>
      </c>
      <c r="D73" s="404">
        <v>100</v>
      </c>
      <c r="F73"/>
      <c r="G73" s="3"/>
      <c r="H73" s="1"/>
    </row>
    <row r="74" spans="1:8" s="109" customFormat="1" ht="13.5" customHeight="1">
      <c r="A74" s="108">
        <v>5499</v>
      </c>
      <c r="B74" s="117" t="s">
        <v>400</v>
      </c>
      <c r="C74" s="121">
        <v>32509</v>
      </c>
      <c r="D74" s="404">
        <v>1805</v>
      </c>
      <c r="F74"/>
      <c r="G74" s="3"/>
      <c r="H74" s="1"/>
    </row>
    <row r="75" spans="1:7" s="402" customFormat="1" ht="16.5" customHeight="1">
      <c r="A75" s="1013">
        <v>54</v>
      </c>
      <c r="B75" s="1014" t="s">
        <v>503</v>
      </c>
      <c r="C75" s="1015">
        <f>SUM(C70:C74)</f>
        <v>125748</v>
      </c>
      <c r="D75" s="1017">
        <f>SUM(D70:D74)</f>
        <v>94476</v>
      </c>
      <c r="F75"/>
      <c r="G75" s="403"/>
    </row>
    <row r="76" spans="1:8" s="109" customFormat="1" ht="13.5" customHeight="1">
      <c r="A76" s="108">
        <v>5660</v>
      </c>
      <c r="B76" s="117" t="s">
        <v>504</v>
      </c>
      <c r="C76" s="121">
        <v>465</v>
      </c>
      <c r="D76" s="404">
        <v>750</v>
      </c>
      <c r="F76"/>
      <c r="G76" s="3"/>
      <c r="H76" s="1"/>
    </row>
    <row r="77" spans="1:7" s="402" customFormat="1" ht="16.5" customHeight="1">
      <c r="A77" s="118">
        <v>56</v>
      </c>
      <c r="B77" s="119" t="s">
        <v>505</v>
      </c>
      <c r="C77" s="122">
        <f>SUM(C76:C76)</f>
        <v>465</v>
      </c>
      <c r="D77" s="407">
        <f>SUM(D76:D76)</f>
        <v>750</v>
      </c>
      <c r="F77"/>
      <c r="G77" s="403"/>
    </row>
    <row r="78" spans="1:7" ht="13.5" customHeight="1">
      <c r="A78" s="108">
        <v>5901</v>
      </c>
      <c r="B78" s="117" t="s">
        <v>506</v>
      </c>
      <c r="C78" s="121">
        <v>62.9</v>
      </c>
      <c r="D78" s="404">
        <v>150</v>
      </c>
      <c r="G78" s="3"/>
    </row>
    <row r="79" spans="1:8" s="109" customFormat="1" ht="13.5" customHeight="1">
      <c r="A79" s="108">
        <v>5909</v>
      </c>
      <c r="B79" s="117" t="s">
        <v>507</v>
      </c>
      <c r="C79" s="121">
        <v>3791</v>
      </c>
      <c r="D79" s="404">
        <v>2710</v>
      </c>
      <c r="F79"/>
      <c r="G79" s="3"/>
      <c r="H79" s="1"/>
    </row>
    <row r="80" spans="1:7" s="402" customFormat="1" ht="16.5" customHeight="1" thickBot="1">
      <c r="A80" s="1013">
        <v>59</v>
      </c>
      <c r="B80" s="1014" t="s">
        <v>508</v>
      </c>
      <c r="C80" s="1015">
        <f>SUM(C78:C79)</f>
        <v>3853.9</v>
      </c>
      <c r="D80" s="1017">
        <f>SUM(D78:D79)</f>
        <v>2860</v>
      </c>
      <c r="F80"/>
      <c r="G80" s="403"/>
    </row>
    <row r="81" spans="1:7" s="9" customFormat="1" ht="30" customHeight="1" thickBot="1">
      <c r="A81" s="1266" t="s">
        <v>509</v>
      </c>
      <c r="B81" s="1267"/>
      <c r="C81" s="1028">
        <f>SUM(C14,C50,C58,C69,C75,C77,C80)</f>
        <v>1321155</v>
      </c>
      <c r="D81" s="1029">
        <f>SUM(D14,D50,D58,D69,D75,D77,D80)</f>
        <v>1060255</v>
      </c>
      <c r="E81" s="105"/>
      <c r="F81"/>
      <c r="G81" s="69"/>
    </row>
    <row r="82" spans="1:8" s="109" customFormat="1" ht="13.5" customHeight="1">
      <c r="A82" s="108">
        <v>6111</v>
      </c>
      <c r="B82" s="115" t="s">
        <v>227</v>
      </c>
      <c r="C82" s="113">
        <v>8897.6</v>
      </c>
      <c r="D82" s="395">
        <v>7750</v>
      </c>
      <c r="E82" s="408"/>
      <c r="F82"/>
      <c r="G82" s="3"/>
      <c r="H82" s="1"/>
    </row>
    <row r="83" spans="1:8" s="109" customFormat="1" ht="13.5" customHeight="1">
      <c r="A83" s="108">
        <v>6119</v>
      </c>
      <c r="B83" s="115" t="s">
        <v>510</v>
      </c>
      <c r="C83" s="113">
        <v>6538</v>
      </c>
      <c r="D83" s="395">
        <v>3350</v>
      </c>
      <c r="F83"/>
      <c r="G83" s="3"/>
      <c r="H83" s="1"/>
    </row>
    <row r="84" spans="1:8" s="109" customFormat="1" ht="13.5" customHeight="1">
      <c r="A84" s="108">
        <v>6121</v>
      </c>
      <c r="B84" s="115" t="s">
        <v>240</v>
      </c>
      <c r="C84" s="113">
        <v>588177.5</v>
      </c>
      <c r="D84" s="395">
        <v>199418</v>
      </c>
      <c r="F84"/>
      <c r="G84" s="3"/>
      <c r="H84" s="1"/>
    </row>
    <row r="85" spans="1:7" ht="13.5" customHeight="1">
      <c r="A85" s="108">
        <v>6122</v>
      </c>
      <c r="B85" s="115" t="s">
        <v>511</v>
      </c>
      <c r="C85" s="113">
        <v>108452.3</v>
      </c>
      <c r="D85" s="395">
        <v>36483</v>
      </c>
      <c r="G85" s="3"/>
    </row>
    <row r="86" spans="1:7" ht="13.5" customHeight="1">
      <c r="A86" s="108">
        <v>6123</v>
      </c>
      <c r="B86" s="115" t="s">
        <v>512</v>
      </c>
      <c r="C86" s="113">
        <v>1869</v>
      </c>
      <c r="D86" s="395">
        <v>300</v>
      </c>
      <c r="G86" s="3"/>
    </row>
    <row r="87" spans="1:7" ht="13.5" customHeight="1">
      <c r="A87" s="108">
        <v>6125</v>
      </c>
      <c r="B87" s="115" t="s">
        <v>513</v>
      </c>
      <c r="C87" s="113">
        <v>7300</v>
      </c>
      <c r="D87" s="395">
        <v>5700</v>
      </c>
      <c r="G87" s="3"/>
    </row>
    <row r="88" spans="1:7" ht="13.5" customHeight="1">
      <c r="A88" s="108">
        <v>6126</v>
      </c>
      <c r="B88" s="115" t="s">
        <v>514</v>
      </c>
      <c r="C88" s="113">
        <v>11675</v>
      </c>
      <c r="D88" s="395">
        <v>0</v>
      </c>
      <c r="G88" s="3"/>
    </row>
    <row r="89" spans="1:7" ht="13.5" customHeight="1">
      <c r="A89" s="108">
        <v>6129</v>
      </c>
      <c r="B89" s="115" t="s">
        <v>831</v>
      </c>
      <c r="C89" s="113">
        <v>50</v>
      </c>
      <c r="D89" s="395">
        <v>0</v>
      </c>
      <c r="G89" s="3"/>
    </row>
    <row r="90" spans="1:4" ht="13.5" customHeight="1">
      <c r="A90" s="108">
        <v>6130</v>
      </c>
      <c r="B90" s="115" t="s">
        <v>591</v>
      </c>
      <c r="C90" s="113">
        <v>7600</v>
      </c>
      <c r="D90" s="395">
        <v>10630</v>
      </c>
    </row>
    <row r="91" spans="1:4" ht="13.5" customHeight="1">
      <c r="A91" s="108">
        <v>6143</v>
      </c>
      <c r="B91" s="115" t="s">
        <v>988</v>
      </c>
      <c r="C91" s="113">
        <v>1360</v>
      </c>
      <c r="D91" s="395">
        <v>0</v>
      </c>
    </row>
    <row r="92" spans="1:4" ht="13.5" customHeight="1">
      <c r="A92" s="108">
        <v>6145</v>
      </c>
      <c r="B92" s="115" t="s">
        <v>715</v>
      </c>
      <c r="C92" s="113">
        <v>100</v>
      </c>
      <c r="D92" s="395">
        <v>0</v>
      </c>
    </row>
    <row r="93" spans="1:8" s="109" customFormat="1" ht="13.5" customHeight="1">
      <c r="A93" s="108">
        <v>6149</v>
      </c>
      <c r="B93" s="115" t="s">
        <v>515</v>
      </c>
      <c r="C93" s="113">
        <v>2656</v>
      </c>
      <c r="D93" s="395">
        <v>0</v>
      </c>
      <c r="F93"/>
      <c r="G93" s="1"/>
      <c r="H93" s="1"/>
    </row>
    <row r="94" spans="1:6" s="402" customFormat="1" ht="16.5" customHeight="1">
      <c r="A94" s="1013">
        <v>61</v>
      </c>
      <c r="B94" s="1018" t="s">
        <v>516</v>
      </c>
      <c r="C94" s="1020">
        <f>SUM(C82:C93)</f>
        <v>744675.4</v>
      </c>
      <c r="D94" s="1019">
        <f>SUM(D82:D93)</f>
        <v>263631</v>
      </c>
      <c r="F94"/>
    </row>
    <row r="95" spans="1:4" ht="22.5" customHeight="1">
      <c r="A95" s="108">
        <v>6313</v>
      </c>
      <c r="B95" s="117" t="s">
        <v>517</v>
      </c>
      <c r="C95" s="113">
        <v>30000</v>
      </c>
      <c r="D95" s="395">
        <v>1000</v>
      </c>
    </row>
    <row r="96" spans="1:8" ht="13.5" customHeight="1">
      <c r="A96" s="108">
        <v>6322</v>
      </c>
      <c r="B96" s="117" t="s">
        <v>930</v>
      </c>
      <c r="C96" s="113"/>
      <c r="D96" s="395"/>
      <c r="H96" s="3"/>
    </row>
    <row r="97" spans="1:8" ht="13.5" customHeight="1">
      <c r="A97" s="108">
        <v>6349</v>
      </c>
      <c r="B97" s="117" t="s">
        <v>393</v>
      </c>
      <c r="C97" s="113"/>
      <c r="D97" s="395">
        <v>0</v>
      </c>
      <c r="H97" s="3"/>
    </row>
    <row r="98" spans="1:4" ht="13.5" customHeight="1">
      <c r="A98" s="108">
        <v>6351</v>
      </c>
      <c r="B98" s="115" t="s">
        <v>907</v>
      </c>
      <c r="C98" s="113">
        <v>678.5</v>
      </c>
      <c r="D98" s="395">
        <v>19000</v>
      </c>
    </row>
    <row r="99" spans="1:6" s="402" customFormat="1" ht="16.5" customHeight="1">
      <c r="A99" s="1013">
        <v>63</v>
      </c>
      <c r="B99" s="1018" t="s">
        <v>518</v>
      </c>
      <c r="C99" s="1022">
        <f>SUM(C95:C98)</f>
        <v>30678.5</v>
      </c>
      <c r="D99" s="1021">
        <f>SUM(D95:D98)</f>
        <v>20000</v>
      </c>
      <c r="F99"/>
    </row>
    <row r="100" spans="1:4" ht="13.5" customHeight="1">
      <c r="A100" s="108">
        <v>6460</v>
      </c>
      <c r="B100" s="115" t="s">
        <v>519</v>
      </c>
      <c r="C100" s="113">
        <v>53600</v>
      </c>
      <c r="D100" s="409">
        <v>37809</v>
      </c>
    </row>
    <row r="101" spans="1:6" s="402" customFormat="1" ht="16.5" customHeight="1">
      <c r="A101" s="1013">
        <v>64</v>
      </c>
      <c r="B101" s="1018" t="s">
        <v>520</v>
      </c>
      <c r="C101" s="1022">
        <f>SUM(C100)</f>
        <v>53600</v>
      </c>
      <c r="D101" s="1023">
        <f>SUM(D100)</f>
        <v>37809</v>
      </c>
      <c r="F101"/>
    </row>
    <row r="102" spans="1:4" ht="13.5" customHeight="1">
      <c r="A102" s="108">
        <v>6901</v>
      </c>
      <c r="B102" s="115" t="s">
        <v>224</v>
      </c>
      <c r="C102" s="113">
        <v>48.5</v>
      </c>
      <c r="D102" s="409">
        <v>18000</v>
      </c>
    </row>
    <row r="103" spans="1:6" s="402" customFormat="1" ht="16.5" customHeight="1" thickBot="1">
      <c r="A103" s="1024">
        <v>69</v>
      </c>
      <c r="B103" s="1025" t="s">
        <v>1166</v>
      </c>
      <c r="C103" s="1027">
        <f>SUM(C102)</f>
        <v>48.5</v>
      </c>
      <c r="D103" s="1026">
        <f>SUM(D102)</f>
        <v>18000</v>
      </c>
      <c r="F103"/>
    </row>
    <row r="104" spans="1:8" s="9" customFormat="1" ht="30" customHeight="1" thickBot="1">
      <c r="A104" s="1268" t="s">
        <v>521</v>
      </c>
      <c r="B104" s="1269"/>
      <c r="C104" s="1030">
        <f>SUM(C94+C99+C101+C103)</f>
        <v>829002.4</v>
      </c>
      <c r="D104" s="1031">
        <f>SUM(D94+D99+D101+D103)</f>
        <v>339440</v>
      </c>
      <c r="E104" s="105"/>
      <c r="F104"/>
      <c r="G104" s="8"/>
      <c r="H104" s="8"/>
    </row>
    <row r="105" spans="1:8" s="9" customFormat="1" ht="30" customHeight="1" thickBot="1" thickTop="1">
      <c r="A105" s="1251" t="s">
        <v>1112</v>
      </c>
      <c r="B105" s="1252"/>
      <c r="C105" s="1032">
        <f>SUM(C81+C104)</f>
        <v>2150157.4</v>
      </c>
      <c r="D105" s="1033">
        <f>SUM(D81+D104)</f>
        <v>1399695</v>
      </c>
      <c r="F105"/>
      <c r="G105" s="1"/>
      <c r="H105" s="1"/>
    </row>
    <row r="106" ht="13.5" thickTop="1">
      <c r="C106" s="6"/>
    </row>
    <row r="113" ht="13.5" customHeight="1"/>
    <row r="114" ht="13.5" customHeight="1"/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  <row r="140" spans="7:8" ht="12.75">
      <c r="G140"/>
      <c r="H140"/>
    </row>
    <row r="141" spans="7:8" ht="12.75">
      <c r="G141"/>
      <c r="H141"/>
    </row>
    <row r="142" spans="7:8" ht="12.75">
      <c r="G142"/>
      <c r="H142"/>
    </row>
    <row r="143" spans="7:8" ht="12.75">
      <c r="G143"/>
      <c r="H143"/>
    </row>
    <row r="144" spans="7:8" ht="12.75">
      <c r="G144"/>
      <c r="H144"/>
    </row>
    <row r="145" spans="7:8" ht="12.75">
      <c r="G145"/>
      <c r="H145"/>
    </row>
    <row r="146" spans="7:8" ht="12.75">
      <c r="G146"/>
      <c r="H146"/>
    </row>
    <row r="147" spans="7:8" ht="12.75">
      <c r="G147"/>
      <c r="H147"/>
    </row>
    <row r="148" spans="7:8" ht="12.75">
      <c r="G148"/>
      <c r="H148"/>
    </row>
    <row r="149" spans="7:8" ht="12.75">
      <c r="G149"/>
      <c r="H149"/>
    </row>
    <row r="150" spans="7:8" ht="12.75">
      <c r="G150"/>
      <c r="H150"/>
    </row>
    <row r="151" spans="7:8" ht="12.75">
      <c r="G151"/>
      <c r="H151"/>
    </row>
    <row r="152" spans="7:8" ht="12.75">
      <c r="G152"/>
      <c r="H152"/>
    </row>
    <row r="153" spans="7:8" ht="12.75">
      <c r="G153"/>
      <c r="H153"/>
    </row>
    <row r="154" spans="7:8" ht="12.75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  <row r="159" spans="7:8" ht="12.75">
      <c r="G159"/>
      <c r="H159"/>
    </row>
    <row r="160" spans="7:8" ht="12.75">
      <c r="G160"/>
      <c r="H160"/>
    </row>
    <row r="161" spans="7:8" ht="12.75">
      <c r="G161"/>
      <c r="H161"/>
    </row>
    <row r="162" spans="7:8" ht="12.75">
      <c r="G162"/>
      <c r="H162"/>
    </row>
    <row r="163" spans="7:8" ht="12.75">
      <c r="G163"/>
      <c r="H163"/>
    </row>
    <row r="164" spans="7:8" ht="12.75">
      <c r="G164"/>
      <c r="H164"/>
    </row>
    <row r="165" spans="7:8" ht="12.75">
      <c r="G165"/>
      <c r="H165"/>
    </row>
    <row r="166" spans="7:8" ht="12.75">
      <c r="G166"/>
      <c r="H166"/>
    </row>
    <row r="167" spans="7:8" ht="12.75">
      <c r="G167"/>
      <c r="H167"/>
    </row>
    <row r="168" spans="7:8" ht="12.75">
      <c r="G168"/>
      <c r="H168"/>
    </row>
    <row r="169" spans="7:8" ht="12.75">
      <c r="G169"/>
      <c r="H169"/>
    </row>
    <row r="170" spans="7:8" ht="12.75">
      <c r="G170"/>
      <c r="H170"/>
    </row>
    <row r="171" spans="7:8" ht="12.75"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  <row r="176" spans="7:8" ht="12.75">
      <c r="G176"/>
      <c r="H176"/>
    </row>
    <row r="177" spans="7:8" ht="12.75">
      <c r="G177"/>
      <c r="H177"/>
    </row>
    <row r="178" spans="7:8" ht="12.75">
      <c r="G178"/>
      <c r="H178"/>
    </row>
    <row r="179" spans="7:8" ht="12.75">
      <c r="G179"/>
      <c r="H179"/>
    </row>
    <row r="180" spans="7:8" ht="12.75">
      <c r="G180"/>
      <c r="H180"/>
    </row>
    <row r="181" spans="7:8" ht="12.75">
      <c r="G181"/>
      <c r="H181"/>
    </row>
    <row r="182" spans="7:8" ht="12.75">
      <c r="G182"/>
      <c r="H182"/>
    </row>
    <row r="183" spans="7:8" ht="12.75">
      <c r="G183"/>
      <c r="H183"/>
    </row>
    <row r="184" spans="7:8" ht="12.75">
      <c r="G184"/>
      <c r="H184"/>
    </row>
    <row r="185" spans="7:8" ht="12.75">
      <c r="G185"/>
      <c r="H185"/>
    </row>
    <row r="186" spans="7:8" ht="12.75">
      <c r="G186"/>
      <c r="H186"/>
    </row>
    <row r="187" spans="7:8" ht="12.75">
      <c r="G187"/>
      <c r="H187"/>
    </row>
    <row r="188" spans="7:8" ht="12.75">
      <c r="G188"/>
      <c r="H188"/>
    </row>
    <row r="189" spans="7:8" ht="12.75">
      <c r="G189"/>
      <c r="H189"/>
    </row>
    <row r="190" spans="7:8" ht="12.75">
      <c r="G190"/>
      <c r="H190"/>
    </row>
    <row r="191" spans="7:8" ht="12.75">
      <c r="G191"/>
      <c r="H191"/>
    </row>
    <row r="192" spans="7:8" ht="12.75">
      <c r="G192"/>
      <c r="H192"/>
    </row>
    <row r="193" spans="7:8" ht="12.75">
      <c r="G193"/>
      <c r="H193"/>
    </row>
  </sheetData>
  <mergeCells count="5">
    <mergeCell ref="A105:B105"/>
    <mergeCell ref="A1:A3"/>
    <mergeCell ref="B1:B3"/>
    <mergeCell ref="A81:B81"/>
    <mergeCell ref="A104:B104"/>
  </mergeCells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3"/>
  <headerFooter alignWithMargins="0">
    <oddHeader>&amp;L&amp;"Arial CE,Tučné"NÁVRH ROZPOČTU NA ROK 2004 - VÝDAJE DLE POLOŽEK&amp;R&amp;G</oddHeader>
    <oddFooter>&amp;COddíl III. - &amp;P&amp;RVýdaje dle položek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4" sqref="B4"/>
    </sheetView>
  </sheetViews>
  <sheetFormatPr defaultColWidth="9.00390625" defaultRowHeight="12.75"/>
  <cols>
    <col min="1" max="1" width="10.125" style="16" customWidth="1"/>
    <col min="2" max="2" width="49.75390625" style="1" customWidth="1"/>
    <col min="3" max="4" width="12.00390625" style="6" customWidth="1"/>
    <col min="5" max="5" width="9.75390625" style="0" bestFit="1" customWidth="1"/>
    <col min="6" max="16384" width="9.125" style="1" customWidth="1"/>
  </cols>
  <sheetData>
    <row r="1" spans="1:4" ht="12.75" customHeight="1" thickTop="1">
      <c r="A1" s="1253" t="s">
        <v>463</v>
      </c>
      <c r="B1" s="1239" t="s">
        <v>464</v>
      </c>
      <c r="C1" s="1272" t="s">
        <v>1117</v>
      </c>
      <c r="D1" s="1273"/>
    </row>
    <row r="2" spans="1:5" s="217" customFormat="1" ht="39" customHeight="1">
      <c r="A2" s="1254"/>
      <c r="B2" s="1270"/>
      <c r="C2" s="975" t="s">
        <v>559</v>
      </c>
      <c r="D2" s="392" t="s">
        <v>560</v>
      </c>
      <c r="E2"/>
    </row>
    <row r="3" spans="1:5" ht="12" customHeight="1" thickBot="1">
      <c r="A3" s="1255"/>
      <c r="B3" s="1271"/>
      <c r="C3" s="410" t="s">
        <v>465</v>
      </c>
      <c r="D3" s="394" t="s">
        <v>465</v>
      </c>
      <c r="E3" s="1"/>
    </row>
    <row r="4" spans="1:5" ht="13.5" customHeight="1">
      <c r="A4" s="120">
        <v>8115</v>
      </c>
      <c r="B4" s="411" t="s">
        <v>922</v>
      </c>
      <c r="C4" s="159">
        <v>385810.5</v>
      </c>
      <c r="D4" s="160">
        <v>10309</v>
      </c>
      <c r="E4" s="1"/>
    </row>
    <row r="5" spans="1:6" ht="12.75">
      <c r="A5" s="108">
        <v>8123</v>
      </c>
      <c r="B5" s="124" t="s">
        <v>523</v>
      </c>
      <c r="C5" s="113">
        <v>45024.6</v>
      </c>
      <c r="D5" s="132">
        <v>0</v>
      </c>
      <c r="F5"/>
    </row>
    <row r="6" spans="1:6" ht="13.5" thickBot="1">
      <c r="A6" s="412">
        <v>8124</v>
      </c>
      <c r="B6" s="68" t="s">
        <v>524</v>
      </c>
      <c r="C6" s="154">
        <v>-24739</v>
      </c>
      <c r="D6" s="133">
        <v>-32043</v>
      </c>
      <c r="F6"/>
    </row>
    <row r="7" spans="1:5" s="78" customFormat="1" ht="21" customHeight="1" thickBot="1" thickTop="1">
      <c r="A7" s="1251" t="s">
        <v>395</v>
      </c>
      <c r="B7" s="1252"/>
      <c r="C7" s="1063">
        <f>SUM(C4:C6)</f>
        <v>406096.1</v>
      </c>
      <c r="D7" s="1033">
        <f>SUM(D4:D6)</f>
        <v>-21734</v>
      </c>
      <c r="E7" s="5"/>
    </row>
    <row r="8" ht="13.5" thickTop="1"/>
    <row r="9" ht="12.75" customHeight="1">
      <c r="F9" s="413"/>
    </row>
    <row r="10" ht="12.75">
      <c r="F10" s="413"/>
    </row>
    <row r="11" ht="12.75">
      <c r="B11" s="6"/>
    </row>
  </sheetData>
  <mergeCells count="4">
    <mergeCell ref="A1:A3"/>
    <mergeCell ref="B1:B3"/>
    <mergeCell ref="C1:D1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r:id="rId2"/>
  <headerFooter alignWithMargins="0">
    <oddHeader>&amp;L&amp;"Arial CE,Tučné"NÁVRH ROZPOČTU NA ROK 2004 - FINANCOVÁNÍ DLE POLOŽEK&amp;R&amp;G</oddHeader>
    <oddFooter>&amp;COddíl III. - &amp;P&amp;RFinancování dle položek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135"/>
  <sheetViews>
    <sheetView workbookViewId="0" topLeftCell="A1">
      <selection activeCell="C5" sqref="C5"/>
    </sheetView>
  </sheetViews>
  <sheetFormatPr defaultColWidth="9.00390625" defaultRowHeight="12.75"/>
  <cols>
    <col min="1" max="1" width="3.75390625" style="669" customWidth="1"/>
    <col min="2" max="2" width="22.875" style="669" customWidth="1"/>
    <col min="3" max="3" width="7.875" style="670" customWidth="1"/>
    <col min="4" max="4" width="7.625" style="683" customWidth="1"/>
    <col min="5" max="5" width="4.75390625" style="649" customWidth="1"/>
    <col min="6" max="6" width="7.625" style="649" customWidth="1"/>
    <col min="7" max="7" width="7.875" style="649" customWidth="1"/>
    <col min="8" max="8" width="4.75390625" style="649" customWidth="1"/>
    <col min="9" max="9" width="4.00390625" style="649" customWidth="1"/>
    <col min="10" max="11" width="7.625" style="649" customWidth="1"/>
    <col min="12" max="12" width="4.00390625" style="649" customWidth="1"/>
    <col min="13" max="13" width="3.625" style="649" customWidth="1"/>
    <col min="14" max="14" width="7.625" style="649" customWidth="1"/>
    <col min="15" max="15" width="7.75390625" style="649" customWidth="1"/>
    <col min="16" max="16" width="5.125" style="649" customWidth="1"/>
    <col min="17" max="17" width="3.875" style="649" customWidth="1"/>
    <col min="18" max="19" width="7.75390625" style="649" customWidth="1"/>
    <col min="20" max="20" width="4.75390625" style="649" customWidth="1"/>
    <col min="21" max="21" width="4.00390625" style="670" customWidth="1"/>
    <col min="22" max="22" width="7.75390625" style="670" customWidth="1"/>
    <col min="23" max="23" width="7.875" style="670" customWidth="1"/>
    <col min="24" max="24" width="4.25390625" style="670" customWidth="1"/>
    <col min="25" max="25" width="3.875" style="670" customWidth="1"/>
    <col min="26" max="26" width="7.625" style="503" customWidth="1"/>
    <col min="27" max="27" width="4.125" style="503" customWidth="1"/>
    <col min="28" max="30" width="9.125" style="649" customWidth="1"/>
    <col min="31" max="16384" width="9.125" style="650" customWidth="1"/>
  </cols>
  <sheetData>
    <row r="1" spans="1:30" s="636" customFormat="1" ht="12" customHeight="1" thickTop="1">
      <c r="A1" s="1299" t="s">
        <v>879</v>
      </c>
      <c r="B1" s="1300"/>
      <c r="C1" s="1305" t="s">
        <v>384</v>
      </c>
      <c r="D1" s="1305"/>
      <c r="E1" s="1305"/>
      <c r="F1" s="1305"/>
      <c r="G1" s="1305"/>
      <c r="H1" s="1305"/>
      <c r="I1" s="1305"/>
      <c r="J1" s="1305"/>
      <c r="K1" s="1305"/>
      <c r="L1" s="1305"/>
      <c r="M1" s="1305"/>
      <c r="N1" s="1305"/>
      <c r="O1" s="1305"/>
      <c r="P1" s="1305"/>
      <c r="Q1" s="1305"/>
      <c r="R1" s="1305"/>
      <c r="S1" s="1305"/>
      <c r="T1" s="1305"/>
      <c r="U1" s="1305"/>
      <c r="V1" s="1305"/>
      <c r="W1" s="1305"/>
      <c r="X1" s="1305"/>
      <c r="Y1" s="1305"/>
      <c r="Z1" s="1305"/>
      <c r="AA1" s="1306"/>
      <c r="AB1" s="503"/>
      <c r="AC1" s="503"/>
      <c r="AD1" s="503"/>
    </row>
    <row r="2" spans="1:27" s="637" customFormat="1" ht="12" customHeight="1">
      <c r="A2" s="1301"/>
      <c r="B2" s="1302"/>
      <c r="C2" s="1276">
        <v>1998</v>
      </c>
      <c r="D2" s="1276"/>
      <c r="E2" s="1276"/>
      <c r="F2" s="1276">
        <v>1999</v>
      </c>
      <c r="G2" s="1276"/>
      <c r="H2" s="1276"/>
      <c r="I2" s="1276"/>
      <c r="J2" s="1276">
        <v>2000</v>
      </c>
      <c r="K2" s="1276"/>
      <c r="L2" s="1276"/>
      <c r="M2" s="1276"/>
      <c r="N2" s="1276">
        <v>2001</v>
      </c>
      <c r="O2" s="1276"/>
      <c r="P2" s="1276"/>
      <c r="Q2" s="1276"/>
      <c r="R2" s="1276">
        <v>2002</v>
      </c>
      <c r="S2" s="1276"/>
      <c r="T2" s="1276"/>
      <c r="U2" s="1276"/>
      <c r="V2" s="1276">
        <v>2003</v>
      </c>
      <c r="W2" s="1276"/>
      <c r="X2" s="1276"/>
      <c r="Y2" s="1276"/>
      <c r="Z2" s="1276">
        <v>2004</v>
      </c>
      <c r="AA2" s="1307"/>
    </row>
    <row r="3" spans="1:30" s="641" customFormat="1" ht="52.5" customHeight="1">
      <c r="A3" s="1301"/>
      <c r="B3" s="1302"/>
      <c r="C3" s="638" t="s">
        <v>1017</v>
      </c>
      <c r="D3" s="639" t="s">
        <v>1018</v>
      </c>
      <c r="E3" s="1295" t="s">
        <v>1019</v>
      </c>
      <c r="F3" s="640" t="s">
        <v>1017</v>
      </c>
      <c r="G3" s="639" t="s">
        <v>1018</v>
      </c>
      <c r="H3" s="1277" t="s">
        <v>1019</v>
      </c>
      <c r="I3" s="1282" t="s">
        <v>1020</v>
      </c>
      <c r="J3" s="640" t="s">
        <v>1017</v>
      </c>
      <c r="K3" s="639" t="s">
        <v>1018</v>
      </c>
      <c r="L3" s="1277" t="s">
        <v>1019</v>
      </c>
      <c r="M3" s="1282" t="s">
        <v>1021</v>
      </c>
      <c r="N3" s="640" t="s">
        <v>1017</v>
      </c>
      <c r="O3" s="639" t="s">
        <v>1018</v>
      </c>
      <c r="P3" s="1277" t="s">
        <v>1019</v>
      </c>
      <c r="Q3" s="1282" t="s">
        <v>1022</v>
      </c>
      <c r="R3" s="640" t="s">
        <v>1017</v>
      </c>
      <c r="S3" s="639" t="s">
        <v>1018</v>
      </c>
      <c r="T3" s="1277" t="s">
        <v>1019</v>
      </c>
      <c r="U3" s="1279" t="s">
        <v>964</v>
      </c>
      <c r="V3" s="640" t="s">
        <v>1017</v>
      </c>
      <c r="W3" s="639" t="s">
        <v>1018</v>
      </c>
      <c r="X3" s="1277" t="s">
        <v>1019</v>
      </c>
      <c r="Y3" s="1279" t="s">
        <v>409</v>
      </c>
      <c r="Z3" s="640" t="s">
        <v>1023</v>
      </c>
      <c r="AA3" s="1287" t="s">
        <v>410</v>
      </c>
      <c r="AB3" s="583"/>
      <c r="AC3" s="583"/>
      <c r="AD3" s="583"/>
    </row>
    <row r="4" spans="1:30" s="641" customFormat="1" ht="12" customHeight="1">
      <c r="A4" s="1303"/>
      <c r="B4" s="1304"/>
      <c r="C4" s="642" t="s">
        <v>80</v>
      </c>
      <c r="D4" s="643" t="s">
        <v>80</v>
      </c>
      <c r="E4" s="1293"/>
      <c r="F4" s="644" t="s">
        <v>80</v>
      </c>
      <c r="G4" s="643" t="s">
        <v>80</v>
      </c>
      <c r="H4" s="1278"/>
      <c r="I4" s="1294"/>
      <c r="J4" s="644" t="s">
        <v>80</v>
      </c>
      <c r="K4" s="643" t="s">
        <v>80</v>
      </c>
      <c r="L4" s="1278"/>
      <c r="M4" s="1282"/>
      <c r="N4" s="644" t="s">
        <v>80</v>
      </c>
      <c r="O4" s="643" t="s">
        <v>80</v>
      </c>
      <c r="P4" s="1278"/>
      <c r="Q4" s="1282"/>
      <c r="R4" s="644" t="s">
        <v>80</v>
      </c>
      <c r="S4" s="643" t="s">
        <v>80</v>
      </c>
      <c r="T4" s="1278"/>
      <c r="U4" s="1279"/>
      <c r="V4" s="644" t="s">
        <v>80</v>
      </c>
      <c r="W4" s="643" t="s">
        <v>80</v>
      </c>
      <c r="X4" s="1278"/>
      <c r="Y4" s="1279"/>
      <c r="Z4" s="644" t="s">
        <v>80</v>
      </c>
      <c r="AA4" s="1286"/>
      <c r="AB4" s="583"/>
      <c r="AC4" s="583"/>
      <c r="AD4" s="583"/>
    </row>
    <row r="5" spans="1:30" s="646" customFormat="1" ht="11.25" customHeight="1">
      <c r="A5" s="504">
        <v>101</v>
      </c>
      <c r="B5" s="500" t="s">
        <v>1029</v>
      </c>
      <c r="C5" s="452">
        <v>809</v>
      </c>
      <c r="D5" s="452">
        <v>209</v>
      </c>
      <c r="E5" s="454">
        <f>(D5/C5)*100</f>
        <v>25.834363411619282</v>
      </c>
      <c r="F5" s="453">
        <v>60</v>
      </c>
      <c r="G5" s="453">
        <v>560</v>
      </c>
      <c r="H5" s="454">
        <f>(G5/F5)*100</f>
        <v>933.3333333333334</v>
      </c>
      <c r="I5" s="454">
        <f>(G5/D5)*100</f>
        <v>267.9425837320574</v>
      </c>
      <c r="J5" s="453">
        <v>135</v>
      </c>
      <c r="K5" s="453">
        <v>135</v>
      </c>
      <c r="L5" s="454">
        <f>(K5/J5)*100</f>
        <v>100</v>
      </c>
      <c r="M5" s="454">
        <f>(K5/G5)*100</f>
        <v>24.107142857142858</v>
      </c>
      <c r="N5" s="466">
        <v>135</v>
      </c>
      <c r="O5" s="454">
        <v>135</v>
      </c>
      <c r="P5" s="454">
        <f>(O5/N5)*100</f>
        <v>100</v>
      </c>
      <c r="Q5" s="454">
        <f>(O5/K5)*100</f>
        <v>100</v>
      </c>
      <c r="R5" s="453">
        <v>135</v>
      </c>
      <c r="S5" s="453">
        <v>135</v>
      </c>
      <c r="T5" s="468">
        <f>(S5/R5)*100</f>
        <v>100</v>
      </c>
      <c r="U5" s="466">
        <f>(S5/O5)*100</f>
        <v>100</v>
      </c>
      <c r="V5" s="458">
        <v>635</v>
      </c>
      <c r="W5" s="462">
        <v>877</v>
      </c>
      <c r="X5" s="468">
        <f>(W5/V5)*100</f>
        <v>138.11023622047244</v>
      </c>
      <c r="Y5" s="466">
        <f>(W5/S5)*100</f>
        <v>649.6296296296296</v>
      </c>
      <c r="Z5" s="458">
        <v>940</v>
      </c>
      <c r="AA5" s="467">
        <f>(Z5/V5)*100</f>
        <v>148.03149606299212</v>
      </c>
      <c r="AB5" s="645"/>
      <c r="AC5" s="645"/>
      <c r="AD5" s="645"/>
    </row>
    <row r="6" spans="1:27" ht="11.25" customHeight="1">
      <c r="A6" s="647">
        <v>102</v>
      </c>
      <c r="B6" s="648" t="s">
        <v>72</v>
      </c>
      <c r="C6" s="452">
        <v>589700</v>
      </c>
      <c r="D6" s="452">
        <v>633573</v>
      </c>
      <c r="E6" s="454">
        <f>(D6/C6)*100</f>
        <v>107.43988468712904</v>
      </c>
      <c r="F6" s="453">
        <v>593650</v>
      </c>
      <c r="G6" s="453">
        <v>608650</v>
      </c>
      <c r="H6" s="454">
        <f>(G6/F6)*100</f>
        <v>102.52674134591089</v>
      </c>
      <c r="I6" s="454">
        <f aca="true" t="shared" si="0" ref="I6:I65">(G6/D6)*100</f>
        <v>96.06627807687512</v>
      </c>
      <c r="J6" s="453">
        <v>652580</v>
      </c>
      <c r="K6" s="453">
        <v>654380</v>
      </c>
      <c r="L6" s="454">
        <f aca="true" t="shared" si="1" ref="L6:L14">(K6/J6)*100</f>
        <v>100.27582825094241</v>
      </c>
      <c r="M6" s="454">
        <f aca="true" t="shared" si="2" ref="M6:M14">(K6/G6)*100</f>
        <v>107.51334921547688</v>
      </c>
      <c r="N6" s="453">
        <v>692400</v>
      </c>
      <c r="O6" s="453">
        <v>692400</v>
      </c>
      <c r="P6" s="454">
        <f>(O6/N6)*100</f>
        <v>100</v>
      </c>
      <c r="Q6" s="454">
        <f>(O6/K6)*100</f>
        <v>105.81007977016412</v>
      </c>
      <c r="R6" s="453">
        <v>744800</v>
      </c>
      <c r="S6" s="453">
        <v>744800</v>
      </c>
      <c r="T6" s="468">
        <f>(S6/R6)*100</f>
        <v>100</v>
      </c>
      <c r="U6" s="466">
        <f>(S6/O6)*100</f>
        <v>107.56787983824378</v>
      </c>
      <c r="V6" s="458">
        <v>826270</v>
      </c>
      <c r="W6" s="462">
        <v>826270</v>
      </c>
      <c r="X6" s="468">
        <f>(W6/V6)*100</f>
        <v>100</v>
      </c>
      <c r="Y6" s="466">
        <f>(W6/S6)*100</f>
        <v>110.93850698174006</v>
      </c>
      <c r="Z6" s="458">
        <v>872113</v>
      </c>
      <c r="AA6" s="467">
        <f>(Z6/V6)*100</f>
        <v>105.54818642816512</v>
      </c>
    </row>
    <row r="7" spans="1:27" ht="18" customHeight="1">
      <c r="A7" s="647">
        <v>103</v>
      </c>
      <c r="B7" s="505" t="s">
        <v>1168</v>
      </c>
      <c r="C7" s="452" t="s">
        <v>1375</v>
      </c>
      <c r="D7" s="452" t="s">
        <v>1375</v>
      </c>
      <c r="E7" s="454" t="s">
        <v>1375</v>
      </c>
      <c r="F7" s="453" t="s">
        <v>1375</v>
      </c>
      <c r="G7" s="453" t="s">
        <v>1375</v>
      </c>
      <c r="H7" s="454" t="s">
        <v>1375</v>
      </c>
      <c r="I7" s="454" t="s">
        <v>1375</v>
      </c>
      <c r="J7" s="453" t="s">
        <v>1375</v>
      </c>
      <c r="K7" s="453" t="s">
        <v>1375</v>
      </c>
      <c r="L7" s="454" t="s">
        <v>1375</v>
      </c>
      <c r="M7" s="454" t="s">
        <v>1375</v>
      </c>
      <c r="N7" s="453" t="s">
        <v>1375</v>
      </c>
      <c r="O7" s="453" t="s">
        <v>1375</v>
      </c>
      <c r="P7" s="454" t="s">
        <v>1375</v>
      </c>
      <c r="Q7" s="454" t="s">
        <v>1375</v>
      </c>
      <c r="R7" s="453" t="s">
        <v>1375</v>
      </c>
      <c r="S7" s="453" t="s">
        <v>1375</v>
      </c>
      <c r="T7" s="468" t="s">
        <v>1375</v>
      </c>
      <c r="U7" s="466" t="s">
        <v>1375</v>
      </c>
      <c r="V7" s="458">
        <v>7600</v>
      </c>
      <c r="W7" s="462">
        <v>8395</v>
      </c>
      <c r="X7" s="468">
        <f>(W7/V7)*100</f>
        <v>110.46052631578947</v>
      </c>
      <c r="Y7" s="466" t="s">
        <v>1375</v>
      </c>
      <c r="Z7" s="458">
        <v>11000</v>
      </c>
      <c r="AA7" s="467">
        <f>(Z7/V7)*100</f>
        <v>144.73684210526315</v>
      </c>
    </row>
    <row r="8" spans="1:27" ht="11.25" customHeight="1">
      <c r="A8" s="647">
        <v>106</v>
      </c>
      <c r="B8" s="648" t="s">
        <v>1613</v>
      </c>
      <c r="C8" s="452" t="s">
        <v>1375</v>
      </c>
      <c r="D8" s="452" t="s">
        <v>1375</v>
      </c>
      <c r="E8" s="454" t="s">
        <v>1375</v>
      </c>
      <c r="F8" s="453" t="s">
        <v>1375</v>
      </c>
      <c r="G8" s="453" t="s">
        <v>1375</v>
      </c>
      <c r="H8" s="454" t="s">
        <v>1375</v>
      </c>
      <c r="I8" s="454" t="s">
        <v>1375</v>
      </c>
      <c r="J8" s="453" t="s">
        <v>1375</v>
      </c>
      <c r="K8" s="453" t="s">
        <v>1375</v>
      </c>
      <c r="L8" s="454" t="s">
        <v>1375</v>
      </c>
      <c r="M8" s="454" t="s">
        <v>1375</v>
      </c>
      <c r="N8" s="453" t="s">
        <v>1375</v>
      </c>
      <c r="O8" s="453" t="s">
        <v>1375</v>
      </c>
      <c r="P8" s="454" t="s">
        <v>1375</v>
      </c>
      <c r="Q8" s="454" t="s">
        <v>1375</v>
      </c>
      <c r="R8" s="453" t="s">
        <v>1375</v>
      </c>
      <c r="S8" s="453" t="s">
        <v>1375</v>
      </c>
      <c r="T8" s="468" t="s">
        <v>1375</v>
      </c>
      <c r="U8" s="466" t="s">
        <v>1375</v>
      </c>
      <c r="V8" s="458" t="s">
        <v>1375</v>
      </c>
      <c r="W8" s="462" t="s">
        <v>1375</v>
      </c>
      <c r="X8" s="462" t="s">
        <v>1375</v>
      </c>
      <c r="Y8" s="462" t="s">
        <v>1375</v>
      </c>
      <c r="Z8" s="458">
        <v>23</v>
      </c>
      <c r="AA8" s="467" t="s">
        <v>1375</v>
      </c>
    </row>
    <row r="9" spans="1:27" ht="11.25" customHeight="1">
      <c r="A9" s="647">
        <v>108</v>
      </c>
      <c r="B9" s="648" t="s">
        <v>1614</v>
      </c>
      <c r="C9" s="452">
        <v>765</v>
      </c>
      <c r="D9" s="452">
        <v>765</v>
      </c>
      <c r="E9" s="454">
        <f>(D9/C9)*100</f>
        <v>100</v>
      </c>
      <c r="F9" s="453">
        <v>850</v>
      </c>
      <c r="G9" s="453">
        <v>790.5</v>
      </c>
      <c r="H9" s="454">
        <f>(G9/F9)*100</f>
        <v>93</v>
      </c>
      <c r="I9" s="454">
        <f t="shared" si="0"/>
        <v>103.33333333333334</v>
      </c>
      <c r="J9" s="453" t="s">
        <v>1375</v>
      </c>
      <c r="K9" s="453" t="s">
        <v>1375</v>
      </c>
      <c r="L9" s="454" t="s">
        <v>1375</v>
      </c>
      <c r="M9" s="454" t="s">
        <v>1375</v>
      </c>
      <c r="N9" s="453" t="s">
        <v>1375</v>
      </c>
      <c r="O9" s="453" t="s">
        <v>1375</v>
      </c>
      <c r="P9" s="454" t="s">
        <v>1375</v>
      </c>
      <c r="Q9" s="454" t="s">
        <v>1375</v>
      </c>
      <c r="R9" s="453">
        <v>110</v>
      </c>
      <c r="S9" s="453">
        <v>110</v>
      </c>
      <c r="T9" s="468">
        <f>(S9/R9)*100</f>
        <v>100</v>
      </c>
      <c r="U9" s="466" t="s">
        <v>1375</v>
      </c>
      <c r="V9" s="458" t="s">
        <v>1375</v>
      </c>
      <c r="W9" s="462" t="s">
        <v>1375</v>
      </c>
      <c r="X9" s="462" t="s">
        <v>1375</v>
      </c>
      <c r="Y9" s="462" t="s">
        <v>1375</v>
      </c>
      <c r="Z9" s="458" t="s">
        <v>1375</v>
      </c>
      <c r="AA9" s="467" t="s">
        <v>1375</v>
      </c>
    </row>
    <row r="10" spans="1:27" ht="11.25" customHeight="1">
      <c r="A10" s="647">
        <v>109</v>
      </c>
      <c r="B10" s="648" t="s">
        <v>1362</v>
      </c>
      <c r="C10" s="452" t="s">
        <v>1375</v>
      </c>
      <c r="D10" s="452" t="s">
        <v>1375</v>
      </c>
      <c r="E10" s="454" t="s">
        <v>1375</v>
      </c>
      <c r="F10" s="453" t="s">
        <v>1375</v>
      </c>
      <c r="G10" s="453" t="s">
        <v>1375</v>
      </c>
      <c r="H10" s="454" t="s">
        <v>1375</v>
      </c>
      <c r="I10" s="454" t="s">
        <v>1375</v>
      </c>
      <c r="J10" s="453" t="s">
        <v>1375</v>
      </c>
      <c r="K10" s="453" t="s">
        <v>1375</v>
      </c>
      <c r="L10" s="454" t="s">
        <v>1375</v>
      </c>
      <c r="M10" s="454" t="s">
        <v>1375</v>
      </c>
      <c r="N10" s="453" t="s">
        <v>1375</v>
      </c>
      <c r="O10" s="453" t="s">
        <v>1375</v>
      </c>
      <c r="P10" s="454" t="s">
        <v>1375</v>
      </c>
      <c r="Q10" s="454" t="s">
        <v>1375</v>
      </c>
      <c r="R10" s="453" t="s">
        <v>1375</v>
      </c>
      <c r="S10" s="453" t="s">
        <v>1375</v>
      </c>
      <c r="T10" s="468" t="s">
        <v>1375</v>
      </c>
      <c r="U10" s="466" t="s">
        <v>1375</v>
      </c>
      <c r="V10" s="458">
        <v>2500</v>
      </c>
      <c r="W10" s="462">
        <v>2500</v>
      </c>
      <c r="X10" s="462"/>
      <c r="Y10" s="462"/>
      <c r="Z10" s="458">
        <v>3700</v>
      </c>
      <c r="AA10" s="467">
        <f>(Z10/V10)*100</f>
        <v>148</v>
      </c>
    </row>
    <row r="11" spans="1:27" ht="11.25" customHeight="1">
      <c r="A11" s="647">
        <v>110</v>
      </c>
      <c r="B11" s="648" t="s">
        <v>216</v>
      </c>
      <c r="C11" s="452" t="s">
        <v>1375</v>
      </c>
      <c r="D11" s="452" t="s">
        <v>1375</v>
      </c>
      <c r="E11" s="454" t="s">
        <v>1375</v>
      </c>
      <c r="F11" s="453" t="s">
        <v>1375</v>
      </c>
      <c r="G11" s="453">
        <v>409.5</v>
      </c>
      <c r="H11" s="454" t="s">
        <v>1375</v>
      </c>
      <c r="I11" s="454" t="s">
        <v>1375</v>
      </c>
      <c r="J11" s="453">
        <v>1100</v>
      </c>
      <c r="K11" s="453">
        <v>1100</v>
      </c>
      <c r="L11" s="454">
        <f t="shared" si="1"/>
        <v>100</v>
      </c>
      <c r="M11" s="454">
        <f t="shared" si="2"/>
        <v>268.6202686202686</v>
      </c>
      <c r="N11" s="453">
        <v>1100</v>
      </c>
      <c r="O11" s="453">
        <v>1100</v>
      </c>
      <c r="P11" s="454">
        <f aca="true" t="shared" si="3" ref="P11:P17">(O11/N11)*100</f>
        <v>100</v>
      </c>
      <c r="Q11" s="454">
        <f aca="true" t="shared" si="4" ref="Q11:Q17">(O11/K11)*100</f>
        <v>100</v>
      </c>
      <c r="R11" s="453">
        <v>1200</v>
      </c>
      <c r="S11" s="453">
        <v>1200</v>
      </c>
      <c r="T11" s="468">
        <f aca="true" t="shared" si="5" ref="T11:T17">(S11/R11)*100</f>
        <v>100</v>
      </c>
      <c r="U11" s="466">
        <f>(S11/O11)*100</f>
        <v>109.09090909090908</v>
      </c>
      <c r="V11" s="458" t="s">
        <v>1375</v>
      </c>
      <c r="W11" s="462" t="s">
        <v>1375</v>
      </c>
      <c r="X11" s="462" t="s">
        <v>1375</v>
      </c>
      <c r="Y11" s="462" t="s">
        <v>1375</v>
      </c>
      <c r="Z11" s="458">
        <v>20</v>
      </c>
      <c r="AA11" s="467" t="s">
        <v>1375</v>
      </c>
    </row>
    <row r="12" spans="1:27" ht="11.25" customHeight="1">
      <c r="A12" s="647">
        <v>113</v>
      </c>
      <c r="B12" s="648" t="s">
        <v>1364</v>
      </c>
      <c r="C12" s="452">
        <v>1760</v>
      </c>
      <c r="D12" s="452">
        <v>2060</v>
      </c>
      <c r="E12" s="454">
        <f aca="true" t="shared" si="6" ref="E12:E17">(D12/C12)*100</f>
        <v>117.04545454545455</v>
      </c>
      <c r="F12" s="453">
        <v>1900</v>
      </c>
      <c r="G12" s="453">
        <v>2100</v>
      </c>
      <c r="H12" s="454">
        <f aca="true" t="shared" si="7" ref="H12:H17">(G12/F12)*100</f>
        <v>110.5263157894737</v>
      </c>
      <c r="I12" s="454">
        <f t="shared" si="0"/>
        <v>101.94174757281553</v>
      </c>
      <c r="J12" s="453">
        <v>1920</v>
      </c>
      <c r="K12" s="453">
        <v>1920</v>
      </c>
      <c r="L12" s="454">
        <f t="shared" si="1"/>
        <v>100</v>
      </c>
      <c r="M12" s="454">
        <f t="shared" si="2"/>
        <v>91.42857142857143</v>
      </c>
      <c r="N12" s="453">
        <v>2050</v>
      </c>
      <c r="O12" s="453">
        <v>2050</v>
      </c>
      <c r="P12" s="454">
        <f t="shared" si="3"/>
        <v>100</v>
      </c>
      <c r="Q12" s="454">
        <f t="shared" si="4"/>
        <v>106.77083333333333</v>
      </c>
      <c r="R12" s="453">
        <v>2050</v>
      </c>
      <c r="S12" s="453">
        <v>2050</v>
      </c>
      <c r="T12" s="468">
        <f t="shared" si="5"/>
        <v>100</v>
      </c>
      <c r="U12" s="466">
        <f>(S12/O12)*100</f>
        <v>100</v>
      </c>
      <c r="V12" s="458">
        <v>2050</v>
      </c>
      <c r="W12" s="462">
        <v>2050</v>
      </c>
      <c r="X12" s="468">
        <f aca="true" t="shared" si="8" ref="X12:X17">(W12/V12)*100</f>
        <v>100</v>
      </c>
      <c r="Y12" s="466">
        <f aca="true" t="shared" si="9" ref="Y12:Y17">(W12/S12)*100</f>
        <v>100</v>
      </c>
      <c r="Z12" s="458">
        <v>2000</v>
      </c>
      <c r="AA12" s="467">
        <f aca="true" t="shared" si="10" ref="AA12:AA17">(Z12/V12)*100</f>
        <v>97.5609756097561</v>
      </c>
    </row>
    <row r="13" spans="1:27" ht="11.25" customHeight="1" thickBot="1">
      <c r="A13" s="651">
        <v>117</v>
      </c>
      <c r="B13" s="652" t="s">
        <v>376</v>
      </c>
      <c r="C13" s="486">
        <v>2500</v>
      </c>
      <c r="D13" s="486">
        <v>2500</v>
      </c>
      <c r="E13" s="455">
        <f t="shared" si="6"/>
        <v>100</v>
      </c>
      <c r="F13" s="480">
        <v>2700</v>
      </c>
      <c r="G13" s="486">
        <v>2700</v>
      </c>
      <c r="H13" s="455">
        <f t="shared" si="7"/>
        <v>100</v>
      </c>
      <c r="I13" s="455">
        <f t="shared" si="0"/>
        <v>108</v>
      </c>
      <c r="J13" s="480">
        <v>2750</v>
      </c>
      <c r="K13" s="480">
        <v>2750</v>
      </c>
      <c r="L13" s="455">
        <f t="shared" si="1"/>
        <v>100</v>
      </c>
      <c r="M13" s="455">
        <f t="shared" si="2"/>
        <v>101.85185185185186</v>
      </c>
      <c r="N13" s="480">
        <v>2800</v>
      </c>
      <c r="O13" s="480">
        <v>2800</v>
      </c>
      <c r="P13" s="455">
        <f t="shared" si="3"/>
        <v>100</v>
      </c>
      <c r="Q13" s="455">
        <f t="shared" si="4"/>
        <v>101.81818181818181</v>
      </c>
      <c r="R13" s="480">
        <v>2850</v>
      </c>
      <c r="S13" s="480">
        <v>2850</v>
      </c>
      <c r="T13" s="481">
        <f t="shared" si="5"/>
        <v>100</v>
      </c>
      <c r="U13" s="469">
        <f>(S13/O13)*100</f>
        <v>101.78571428571428</v>
      </c>
      <c r="V13" s="490">
        <v>4500</v>
      </c>
      <c r="W13" s="469">
        <v>4500</v>
      </c>
      <c r="X13" s="482">
        <f t="shared" si="8"/>
        <v>100</v>
      </c>
      <c r="Y13" s="469">
        <f t="shared" si="9"/>
        <v>157.89473684210526</v>
      </c>
      <c r="Z13" s="490">
        <v>4500</v>
      </c>
      <c r="AA13" s="471">
        <f t="shared" si="10"/>
        <v>100</v>
      </c>
    </row>
    <row r="14" spans="1:30" s="656" customFormat="1" ht="12" customHeight="1" thickBot="1">
      <c r="A14" s="653" t="s">
        <v>469</v>
      </c>
      <c r="B14" s="654"/>
      <c r="C14" s="632">
        <f>SUM(C4:C13)</f>
        <v>595534</v>
      </c>
      <c r="D14" s="632">
        <f>SUM(D4:D13)</f>
        <v>639107</v>
      </c>
      <c r="E14" s="472">
        <f t="shared" si="6"/>
        <v>107.31662675850582</v>
      </c>
      <c r="F14" s="632">
        <f>SUM(F5:F13)</f>
        <v>599160</v>
      </c>
      <c r="G14" s="632">
        <f>SUM(G5:G13)</f>
        <v>615210</v>
      </c>
      <c r="H14" s="472">
        <f t="shared" si="7"/>
        <v>102.67875025035049</v>
      </c>
      <c r="I14" s="472">
        <f t="shared" si="0"/>
        <v>96.26087650424734</v>
      </c>
      <c r="J14" s="632">
        <f>SUM(J5:J13)</f>
        <v>658485</v>
      </c>
      <c r="K14" s="632">
        <f>SUM(K5:K13)</f>
        <v>660285</v>
      </c>
      <c r="L14" s="472">
        <f t="shared" si="1"/>
        <v>100.27335474612178</v>
      </c>
      <c r="M14" s="472">
        <f t="shared" si="2"/>
        <v>107.32676646998587</v>
      </c>
      <c r="N14" s="488">
        <f>SUM(N5:N13)</f>
        <v>698485</v>
      </c>
      <c r="O14" s="488">
        <f>SUM(O5:O13)</f>
        <v>698485</v>
      </c>
      <c r="P14" s="472">
        <f t="shared" si="3"/>
        <v>100</v>
      </c>
      <c r="Q14" s="472">
        <f t="shared" si="4"/>
        <v>105.78538055536623</v>
      </c>
      <c r="R14" s="488">
        <f>SUM(R5:R13)</f>
        <v>751145</v>
      </c>
      <c r="S14" s="488">
        <f>SUM(S5:S13)</f>
        <v>751145</v>
      </c>
      <c r="T14" s="483">
        <f t="shared" si="5"/>
        <v>100</v>
      </c>
      <c r="U14" s="473">
        <f>(S14/O14)*100</f>
        <v>107.53917406959349</v>
      </c>
      <c r="V14" s="488">
        <f>SUM(V5:V13)</f>
        <v>843555</v>
      </c>
      <c r="W14" s="488">
        <f>SUM(W5:W13)</f>
        <v>844592</v>
      </c>
      <c r="X14" s="483">
        <f t="shared" si="8"/>
        <v>100.12293211468133</v>
      </c>
      <c r="Y14" s="473">
        <f t="shared" si="9"/>
        <v>112.44060733946175</v>
      </c>
      <c r="Z14" s="488">
        <f>SUM(Z5:Z13)</f>
        <v>894296</v>
      </c>
      <c r="AA14" s="685">
        <f t="shared" si="10"/>
        <v>106.01513831344727</v>
      </c>
      <c r="AB14" s="655"/>
      <c r="AC14" s="655"/>
      <c r="AD14" s="655"/>
    </row>
    <row r="15" spans="1:27" ht="11.25" customHeight="1">
      <c r="A15" s="657">
        <v>100</v>
      </c>
      <c r="B15" s="658" t="s">
        <v>1611</v>
      </c>
      <c r="C15" s="457">
        <v>1000</v>
      </c>
      <c r="D15" s="457">
        <v>1070</v>
      </c>
      <c r="E15" s="456">
        <f t="shared" si="6"/>
        <v>107</v>
      </c>
      <c r="F15" s="502">
        <v>1000</v>
      </c>
      <c r="G15" s="502">
        <v>1613</v>
      </c>
      <c r="H15" s="456">
        <f t="shared" si="7"/>
        <v>161.3</v>
      </c>
      <c r="I15" s="456">
        <f t="shared" si="0"/>
        <v>150.74766355140187</v>
      </c>
      <c r="J15" s="502">
        <v>1800</v>
      </c>
      <c r="K15" s="502">
        <v>1800</v>
      </c>
      <c r="L15" s="456">
        <f>(K15/J15)*100</f>
        <v>100</v>
      </c>
      <c r="M15" s="456">
        <f>(K15/G15)*100</f>
        <v>111.59330440173589</v>
      </c>
      <c r="N15" s="502">
        <v>2220</v>
      </c>
      <c r="O15" s="502">
        <v>2220</v>
      </c>
      <c r="P15" s="456">
        <f t="shared" si="3"/>
        <v>100</v>
      </c>
      <c r="Q15" s="456">
        <f t="shared" si="4"/>
        <v>123.33333333333334</v>
      </c>
      <c r="R15" s="502">
        <v>2600</v>
      </c>
      <c r="S15" s="502">
        <v>2600</v>
      </c>
      <c r="T15" s="484">
        <f t="shared" si="5"/>
        <v>100</v>
      </c>
      <c r="U15" s="476">
        <f>(S15/O15)*100</f>
        <v>117.11711711711712</v>
      </c>
      <c r="V15" s="485">
        <v>2800</v>
      </c>
      <c r="W15" s="477">
        <v>2829.5</v>
      </c>
      <c r="X15" s="484">
        <f t="shared" si="8"/>
        <v>101.05357142857143</v>
      </c>
      <c r="Y15" s="476">
        <f t="shared" si="9"/>
        <v>108.82692307692308</v>
      </c>
      <c r="Z15" s="485">
        <v>3025</v>
      </c>
      <c r="AA15" s="478">
        <f t="shared" si="10"/>
        <v>108.03571428571428</v>
      </c>
    </row>
    <row r="16" spans="1:27" ht="11.25" customHeight="1">
      <c r="A16" s="647">
        <v>101</v>
      </c>
      <c r="B16" s="500" t="s">
        <v>1029</v>
      </c>
      <c r="C16" s="452">
        <v>215</v>
      </c>
      <c r="D16" s="452">
        <v>399</v>
      </c>
      <c r="E16" s="454">
        <f t="shared" si="6"/>
        <v>185.58139534883722</v>
      </c>
      <c r="F16" s="453">
        <v>120</v>
      </c>
      <c r="G16" s="453">
        <v>297</v>
      </c>
      <c r="H16" s="454">
        <f t="shared" si="7"/>
        <v>247.5</v>
      </c>
      <c r="I16" s="454">
        <f t="shared" si="0"/>
        <v>74.43609022556392</v>
      </c>
      <c r="J16" s="453">
        <v>50</v>
      </c>
      <c r="K16" s="453">
        <v>150</v>
      </c>
      <c r="L16" s="454">
        <f>(K16/J16)*100</f>
        <v>300</v>
      </c>
      <c r="M16" s="454">
        <f>(K16/G16)*100</f>
        <v>50.505050505050505</v>
      </c>
      <c r="N16" s="453">
        <v>50</v>
      </c>
      <c r="O16" s="453">
        <v>50</v>
      </c>
      <c r="P16" s="454">
        <f t="shared" si="3"/>
        <v>100</v>
      </c>
      <c r="Q16" s="454">
        <f t="shared" si="4"/>
        <v>33.33333333333333</v>
      </c>
      <c r="R16" s="453">
        <v>80</v>
      </c>
      <c r="S16" s="453">
        <v>80</v>
      </c>
      <c r="T16" s="468">
        <f t="shared" si="5"/>
        <v>100</v>
      </c>
      <c r="U16" s="466">
        <f aca="true" t="shared" si="11" ref="U16:U35">(S16/O16)*100</f>
        <v>160</v>
      </c>
      <c r="V16" s="458">
        <v>175</v>
      </c>
      <c r="W16" s="462">
        <v>175</v>
      </c>
      <c r="X16" s="468">
        <f t="shared" si="8"/>
        <v>100</v>
      </c>
      <c r="Y16" s="466">
        <f t="shared" si="9"/>
        <v>218.75</v>
      </c>
      <c r="Z16" s="458">
        <v>400</v>
      </c>
      <c r="AA16" s="467">
        <f t="shared" si="10"/>
        <v>228.57142857142856</v>
      </c>
    </row>
    <row r="17" spans="1:27" ht="11.25" customHeight="1">
      <c r="A17" s="647">
        <v>102</v>
      </c>
      <c r="B17" s="648" t="s">
        <v>72</v>
      </c>
      <c r="C17" s="452">
        <v>2000</v>
      </c>
      <c r="D17" s="452">
        <v>53350.6</v>
      </c>
      <c r="E17" s="454">
        <f t="shared" si="6"/>
        <v>2667.53</v>
      </c>
      <c r="F17" s="453">
        <v>8300</v>
      </c>
      <c r="G17" s="453">
        <v>28294.9</v>
      </c>
      <c r="H17" s="454">
        <f t="shared" si="7"/>
        <v>340.9024096385542</v>
      </c>
      <c r="I17" s="454">
        <f t="shared" si="0"/>
        <v>53.03576717037859</v>
      </c>
      <c r="J17" s="453">
        <v>17557</v>
      </c>
      <c r="K17" s="453">
        <v>42985</v>
      </c>
      <c r="L17" s="454">
        <f>(K17/J17)*100</f>
        <v>244.831121490004</v>
      </c>
      <c r="M17" s="454">
        <f>(K17/G17)*100</f>
        <v>151.91783678330722</v>
      </c>
      <c r="N17" s="453">
        <v>44150</v>
      </c>
      <c r="O17" s="453">
        <v>50396.5</v>
      </c>
      <c r="P17" s="454">
        <f t="shared" si="3"/>
        <v>114.14835787089469</v>
      </c>
      <c r="Q17" s="454">
        <f t="shared" si="4"/>
        <v>117.242061184134</v>
      </c>
      <c r="R17" s="453">
        <v>43630</v>
      </c>
      <c r="S17" s="453">
        <v>92294.7</v>
      </c>
      <c r="T17" s="468">
        <f t="shared" si="5"/>
        <v>211.5395370158148</v>
      </c>
      <c r="U17" s="466">
        <f t="shared" si="11"/>
        <v>183.1371226176421</v>
      </c>
      <c r="V17" s="458">
        <v>70414</v>
      </c>
      <c r="W17" s="462">
        <v>95546.9</v>
      </c>
      <c r="X17" s="468">
        <f t="shared" si="8"/>
        <v>135.69304399693243</v>
      </c>
      <c r="Y17" s="466">
        <f t="shared" si="9"/>
        <v>103.52371262921922</v>
      </c>
      <c r="Z17" s="458">
        <v>68890</v>
      </c>
      <c r="AA17" s="467">
        <f t="shared" si="10"/>
        <v>97.83565768171101</v>
      </c>
    </row>
    <row r="18" spans="1:27" ht="19.5" customHeight="1">
      <c r="A18" s="647">
        <v>103</v>
      </c>
      <c r="B18" s="505" t="s">
        <v>1168</v>
      </c>
      <c r="C18" s="452" t="s">
        <v>1375</v>
      </c>
      <c r="D18" s="452" t="s">
        <v>1375</v>
      </c>
      <c r="E18" s="454" t="s">
        <v>1375</v>
      </c>
      <c r="F18" s="453" t="s">
        <v>1375</v>
      </c>
      <c r="G18" s="453" t="s">
        <v>1375</v>
      </c>
      <c r="H18" s="454" t="s">
        <v>1375</v>
      </c>
      <c r="I18" s="454" t="s">
        <v>1375</v>
      </c>
      <c r="J18" s="453" t="s">
        <v>1375</v>
      </c>
      <c r="K18" s="453" t="s">
        <v>1375</v>
      </c>
      <c r="L18" s="454" t="s">
        <v>1375</v>
      </c>
      <c r="M18" s="454" t="s">
        <v>1375</v>
      </c>
      <c r="N18" s="453" t="s">
        <v>1375</v>
      </c>
      <c r="O18" s="453" t="s">
        <v>1375</v>
      </c>
      <c r="P18" s="454" t="s">
        <v>1375</v>
      </c>
      <c r="Q18" s="454" t="s">
        <v>1375</v>
      </c>
      <c r="R18" s="453" t="s">
        <v>1375</v>
      </c>
      <c r="S18" s="453" t="s">
        <v>1375</v>
      </c>
      <c r="T18" s="468" t="s">
        <v>1375</v>
      </c>
      <c r="U18" s="466" t="s">
        <v>1375</v>
      </c>
      <c r="V18" s="458" t="s">
        <v>1375</v>
      </c>
      <c r="W18" s="462" t="s">
        <v>1375</v>
      </c>
      <c r="X18" s="462" t="s">
        <v>1375</v>
      </c>
      <c r="Y18" s="462" t="s">
        <v>1375</v>
      </c>
      <c r="Z18" s="458">
        <v>5</v>
      </c>
      <c r="AA18" s="467" t="s">
        <v>1375</v>
      </c>
    </row>
    <row r="19" spans="1:27" ht="11.25" customHeight="1">
      <c r="A19" s="647">
        <v>103</v>
      </c>
      <c r="B19" s="648" t="s">
        <v>377</v>
      </c>
      <c r="C19" s="452" t="s">
        <v>1375</v>
      </c>
      <c r="D19" s="452">
        <v>97</v>
      </c>
      <c r="E19" s="454" t="s">
        <v>1375</v>
      </c>
      <c r="F19" s="453" t="s">
        <v>1375</v>
      </c>
      <c r="G19" s="452">
        <v>280.5</v>
      </c>
      <c r="H19" s="454" t="s">
        <v>1375</v>
      </c>
      <c r="I19" s="454">
        <f t="shared" si="0"/>
        <v>289.17525773195877</v>
      </c>
      <c r="J19" s="453" t="s">
        <v>1375</v>
      </c>
      <c r="K19" s="453" t="s">
        <v>1375</v>
      </c>
      <c r="L19" s="454" t="s">
        <v>1375</v>
      </c>
      <c r="M19" s="454" t="s">
        <v>1375</v>
      </c>
      <c r="N19" s="453" t="s">
        <v>1375</v>
      </c>
      <c r="O19" s="453" t="s">
        <v>1375</v>
      </c>
      <c r="P19" s="454" t="s">
        <v>1375</v>
      </c>
      <c r="Q19" s="454" t="s">
        <v>1375</v>
      </c>
      <c r="R19" s="453" t="s">
        <v>1375</v>
      </c>
      <c r="S19" s="453" t="s">
        <v>1375</v>
      </c>
      <c r="T19" s="468"/>
      <c r="U19" s="466" t="s">
        <v>1375</v>
      </c>
      <c r="V19" s="458" t="s">
        <v>1375</v>
      </c>
      <c r="W19" s="462" t="s">
        <v>1375</v>
      </c>
      <c r="X19" s="462" t="s">
        <v>1375</v>
      </c>
      <c r="Y19" s="462" t="s">
        <v>1375</v>
      </c>
      <c r="Z19" s="458" t="s">
        <v>1375</v>
      </c>
      <c r="AA19" s="467" t="s">
        <v>1375</v>
      </c>
    </row>
    <row r="20" spans="1:27" ht="11.25" customHeight="1">
      <c r="A20" s="647">
        <v>104</v>
      </c>
      <c r="B20" s="648" t="s">
        <v>1122</v>
      </c>
      <c r="C20" s="452" t="s">
        <v>1375</v>
      </c>
      <c r="D20" s="452">
        <v>537.5</v>
      </c>
      <c r="E20" s="454" t="s">
        <v>1375</v>
      </c>
      <c r="F20" s="453" t="s">
        <v>1375</v>
      </c>
      <c r="G20" s="453">
        <v>1154.3</v>
      </c>
      <c r="H20" s="454" t="s">
        <v>1375</v>
      </c>
      <c r="I20" s="454">
        <f t="shared" si="0"/>
        <v>214.75348837209302</v>
      </c>
      <c r="J20" s="453">
        <v>1181</v>
      </c>
      <c r="K20" s="453">
        <v>3270.5</v>
      </c>
      <c r="L20" s="454">
        <f>(K20/J20)*100</f>
        <v>276.92633361558</v>
      </c>
      <c r="M20" s="454">
        <f>(K20/G20)*100</f>
        <v>283.33188945681366</v>
      </c>
      <c r="N20" s="453">
        <v>1955</v>
      </c>
      <c r="O20" s="453">
        <v>955.8</v>
      </c>
      <c r="P20" s="454">
        <f>(O20/N20)*100</f>
        <v>48.89002557544757</v>
      </c>
      <c r="Q20" s="454">
        <f>(O20/K20)*100</f>
        <v>29.224889160678796</v>
      </c>
      <c r="R20" s="453" t="s">
        <v>1375</v>
      </c>
      <c r="S20" s="453" t="s">
        <v>1375</v>
      </c>
      <c r="T20" s="468" t="s">
        <v>1375</v>
      </c>
      <c r="U20" s="466" t="s">
        <v>1375</v>
      </c>
      <c r="V20" s="458" t="s">
        <v>1375</v>
      </c>
      <c r="W20" s="462" t="s">
        <v>1375</v>
      </c>
      <c r="X20" s="462" t="s">
        <v>1375</v>
      </c>
      <c r="Y20" s="462" t="s">
        <v>1375</v>
      </c>
      <c r="Z20" s="458" t="s">
        <v>1375</v>
      </c>
      <c r="AA20" s="467" t="s">
        <v>1375</v>
      </c>
    </row>
    <row r="21" spans="1:27" ht="11.25" customHeight="1">
      <c r="A21" s="647">
        <v>104</v>
      </c>
      <c r="B21" s="648" t="s">
        <v>1357</v>
      </c>
      <c r="C21" s="452">
        <v>80</v>
      </c>
      <c r="D21" s="452">
        <v>47.1</v>
      </c>
      <c r="E21" s="454">
        <f>(D21/C21)*100</f>
        <v>58.875</v>
      </c>
      <c r="F21" s="453" t="s">
        <v>1375</v>
      </c>
      <c r="G21" s="453">
        <v>2167</v>
      </c>
      <c r="H21" s="454" t="s">
        <v>1375</v>
      </c>
      <c r="I21" s="454" t="s">
        <v>1375</v>
      </c>
      <c r="J21" s="453" t="s">
        <v>1375</v>
      </c>
      <c r="K21" s="453" t="s">
        <v>1375</v>
      </c>
      <c r="L21" s="454" t="s">
        <v>1375</v>
      </c>
      <c r="M21" s="454" t="s">
        <v>1375</v>
      </c>
      <c r="N21" s="453">
        <v>0</v>
      </c>
      <c r="O21" s="453">
        <v>135</v>
      </c>
      <c r="P21" s="454" t="s">
        <v>1375</v>
      </c>
      <c r="Q21" s="454" t="s">
        <v>1375</v>
      </c>
      <c r="R21" s="453">
        <v>135</v>
      </c>
      <c r="S21" s="453">
        <v>135</v>
      </c>
      <c r="T21" s="468">
        <f>(S21/R21)*100</f>
        <v>100</v>
      </c>
      <c r="U21" s="466">
        <f t="shared" si="11"/>
        <v>100</v>
      </c>
      <c r="V21" s="458">
        <v>200</v>
      </c>
      <c r="W21" s="462">
        <v>470</v>
      </c>
      <c r="X21" s="468">
        <f>(W21/V21)*100</f>
        <v>235</v>
      </c>
      <c r="Y21" s="466">
        <f>(W21/S21)*100</f>
        <v>348.14814814814815</v>
      </c>
      <c r="Z21" s="458">
        <v>120</v>
      </c>
      <c r="AA21" s="467">
        <f>(Z21/V21)*100</f>
        <v>60</v>
      </c>
    </row>
    <row r="22" spans="1:27" ht="11.25" customHeight="1">
      <c r="A22" s="647">
        <v>105</v>
      </c>
      <c r="B22" s="648" t="s">
        <v>1612</v>
      </c>
      <c r="C22" s="452">
        <v>2836</v>
      </c>
      <c r="D22" s="452">
        <v>4106</v>
      </c>
      <c r="E22" s="454">
        <f>(D22/C22)*100</f>
        <v>144.78138222849083</v>
      </c>
      <c r="F22" s="453">
        <v>2604</v>
      </c>
      <c r="G22" s="453">
        <v>2604</v>
      </c>
      <c r="H22" s="454">
        <f>(G22/F22)*100</f>
        <v>100</v>
      </c>
      <c r="I22" s="454">
        <f t="shared" si="0"/>
        <v>63.4193862640039</v>
      </c>
      <c r="J22" s="453">
        <v>2116</v>
      </c>
      <c r="K22" s="453">
        <v>1782.1</v>
      </c>
      <c r="L22" s="454">
        <f>(K22/J22)*100</f>
        <v>84.22022684310019</v>
      </c>
      <c r="M22" s="454">
        <f aca="true" t="shared" si="12" ref="M22:M65">(K22/G22)*100</f>
        <v>68.43701996927804</v>
      </c>
      <c r="N22" s="453">
        <v>0</v>
      </c>
      <c r="O22" s="453">
        <v>1569.1</v>
      </c>
      <c r="P22" s="454" t="s">
        <v>1375</v>
      </c>
      <c r="Q22" s="454">
        <f>(O22/K22)*100</f>
        <v>88.04780876494024</v>
      </c>
      <c r="R22" s="453" t="s">
        <v>1375</v>
      </c>
      <c r="S22" s="453">
        <v>75</v>
      </c>
      <c r="T22" s="468" t="s">
        <v>1375</v>
      </c>
      <c r="U22" s="466">
        <f t="shared" si="11"/>
        <v>4.779810082212734</v>
      </c>
      <c r="V22" s="458" t="s">
        <v>1375</v>
      </c>
      <c r="W22" s="462">
        <v>27</v>
      </c>
      <c r="X22" s="468" t="s">
        <v>1375</v>
      </c>
      <c r="Y22" s="466">
        <f>(W22/S22)*100</f>
        <v>36</v>
      </c>
      <c r="Z22" s="458">
        <v>60</v>
      </c>
      <c r="AA22" s="467" t="s">
        <v>1375</v>
      </c>
    </row>
    <row r="23" spans="1:27" ht="11.25" customHeight="1">
      <c r="A23" s="647">
        <v>106</v>
      </c>
      <c r="B23" s="648" t="s">
        <v>1613</v>
      </c>
      <c r="C23" s="452">
        <v>332</v>
      </c>
      <c r="D23" s="452">
        <v>407</v>
      </c>
      <c r="E23" s="454">
        <f>(D23/C23)*100</f>
        <v>122.59036144578313</v>
      </c>
      <c r="F23" s="453">
        <v>333</v>
      </c>
      <c r="G23" s="453">
        <v>533</v>
      </c>
      <c r="H23" s="454">
        <f>(G23/F23)*100</f>
        <v>160.06006006006007</v>
      </c>
      <c r="I23" s="454">
        <f t="shared" si="0"/>
        <v>130.95823095823096</v>
      </c>
      <c r="J23" s="453">
        <v>350</v>
      </c>
      <c r="K23" s="453">
        <v>350</v>
      </c>
      <c r="L23" s="454">
        <f>(K23/J23)*100</f>
        <v>100</v>
      </c>
      <c r="M23" s="454">
        <f t="shared" si="12"/>
        <v>65.66604127579737</v>
      </c>
      <c r="N23" s="453">
        <v>432</v>
      </c>
      <c r="O23" s="453">
        <v>432</v>
      </c>
      <c r="P23" s="454">
        <f>(O23/N23)*100</f>
        <v>100</v>
      </c>
      <c r="Q23" s="454">
        <f>(O23/K23)*100</f>
        <v>123.42857142857142</v>
      </c>
      <c r="R23" s="453">
        <v>492</v>
      </c>
      <c r="S23" s="453">
        <v>492</v>
      </c>
      <c r="T23" s="468">
        <f>(S23/R23)*100</f>
        <v>100</v>
      </c>
      <c r="U23" s="466">
        <f t="shared" si="11"/>
        <v>113.88888888888889</v>
      </c>
      <c r="V23" s="458">
        <v>377</v>
      </c>
      <c r="W23" s="462">
        <v>377</v>
      </c>
      <c r="X23" s="468">
        <f>(W23/V23)*100</f>
        <v>100</v>
      </c>
      <c r="Y23" s="466">
        <f>(W23/S23)*100</f>
        <v>76.6260162601626</v>
      </c>
      <c r="Z23" s="458">
        <v>375</v>
      </c>
      <c r="AA23" s="467">
        <f>(Z23/V23)*100</f>
        <v>99.46949602122017</v>
      </c>
    </row>
    <row r="24" spans="1:27" ht="11.25" customHeight="1">
      <c r="A24" s="647">
        <v>108</v>
      </c>
      <c r="B24" s="648" t="s">
        <v>1614</v>
      </c>
      <c r="C24" s="452">
        <v>5336</v>
      </c>
      <c r="D24" s="452">
        <v>5635</v>
      </c>
      <c r="E24" s="454">
        <f>(D24/C24)*100</f>
        <v>105.60344827586208</v>
      </c>
      <c r="F24" s="453">
        <v>3203</v>
      </c>
      <c r="G24" s="453">
        <v>2044.4</v>
      </c>
      <c r="H24" s="454">
        <f>(G24/F24)*100</f>
        <v>63.82766156728068</v>
      </c>
      <c r="I24" s="454">
        <f t="shared" si="0"/>
        <v>36.28039041703638</v>
      </c>
      <c r="J24" s="453">
        <v>500</v>
      </c>
      <c r="K24" s="453">
        <v>1220</v>
      </c>
      <c r="L24" s="454">
        <f>(K24/J24)*100</f>
        <v>244</v>
      </c>
      <c r="M24" s="454">
        <f t="shared" si="12"/>
        <v>59.675210330659354</v>
      </c>
      <c r="N24" s="453">
        <v>1212</v>
      </c>
      <c r="O24" s="453">
        <v>1212</v>
      </c>
      <c r="P24" s="454">
        <f>(O24/N24)*100</f>
        <v>100</v>
      </c>
      <c r="Q24" s="454">
        <f>(O24/K24)*100</f>
        <v>99.34426229508196</v>
      </c>
      <c r="R24" s="453">
        <v>1985</v>
      </c>
      <c r="S24" s="453">
        <v>1985</v>
      </c>
      <c r="T24" s="468">
        <f>(S24/R24)*100</f>
        <v>100</v>
      </c>
      <c r="U24" s="466">
        <f t="shared" si="11"/>
        <v>163.77887788778878</v>
      </c>
      <c r="V24" s="458">
        <v>465</v>
      </c>
      <c r="W24" s="462">
        <v>718</v>
      </c>
      <c r="X24" s="468">
        <f>(W24/V24)*100</f>
        <v>154.40860215053763</v>
      </c>
      <c r="Y24" s="466">
        <f>(W24/S24)*100</f>
        <v>36.1712846347607</v>
      </c>
      <c r="Z24" s="458">
        <v>513</v>
      </c>
      <c r="AA24" s="467">
        <f>(Z24/V24)*100</f>
        <v>110.3225806451613</v>
      </c>
    </row>
    <row r="25" spans="1:27" ht="11.25" customHeight="1">
      <c r="A25" s="647">
        <v>109</v>
      </c>
      <c r="B25" s="648" t="s">
        <v>1175</v>
      </c>
      <c r="C25" s="452" t="s">
        <v>1375</v>
      </c>
      <c r="D25" s="452" t="s">
        <v>1375</v>
      </c>
      <c r="E25" s="454" t="s">
        <v>1375</v>
      </c>
      <c r="F25" s="453" t="s">
        <v>1375</v>
      </c>
      <c r="G25" s="452">
        <v>62.6</v>
      </c>
      <c r="H25" s="454" t="s">
        <v>1375</v>
      </c>
      <c r="I25" s="454" t="s">
        <v>1375</v>
      </c>
      <c r="J25" s="453" t="s">
        <v>1375</v>
      </c>
      <c r="K25" s="453" t="s">
        <v>1375</v>
      </c>
      <c r="L25" s="454" t="s">
        <v>1375</v>
      </c>
      <c r="M25" s="454" t="s">
        <v>1375</v>
      </c>
      <c r="N25" s="453" t="s">
        <v>1375</v>
      </c>
      <c r="O25" s="453" t="s">
        <v>1375</v>
      </c>
      <c r="P25" s="454" t="s">
        <v>1375</v>
      </c>
      <c r="Q25" s="454" t="s">
        <v>1375</v>
      </c>
      <c r="R25" s="453" t="s">
        <v>1375</v>
      </c>
      <c r="S25" s="453" t="s">
        <v>1375</v>
      </c>
      <c r="T25" s="468" t="s">
        <v>1375</v>
      </c>
      <c r="U25" s="466" t="s">
        <v>1375</v>
      </c>
      <c r="V25" s="458" t="s">
        <v>1375</v>
      </c>
      <c r="W25" s="462" t="s">
        <v>1375</v>
      </c>
      <c r="X25" s="462" t="s">
        <v>1375</v>
      </c>
      <c r="Y25" s="462" t="s">
        <v>1375</v>
      </c>
      <c r="Z25" s="458" t="s">
        <v>1375</v>
      </c>
      <c r="AA25" s="467" t="s">
        <v>1375</v>
      </c>
    </row>
    <row r="26" spans="1:27" ht="11.25" customHeight="1">
      <c r="A26" s="647">
        <v>109</v>
      </c>
      <c r="B26" s="648" t="s">
        <v>1362</v>
      </c>
      <c r="C26" s="452" t="s">
        <v>1375</v>
      </c>
      <c r="D26" s="452" t="s">
        <v>1375</v>
      </c>
      <c r="E26" s="454" t="s">
        <v>1375</v>
      </c>
      <c r="F26" s="453" t="s">
        <v>1375</v>
      </c>
      <c r="G26" s="452" t="s">
        <v>1375</v>
      </c>
      <c r="H26" s="454" t="s">
        <v>1375</v>
      </c>
      <c r="I26" s="454" t="s">
        <v>1375</v>
      </c>
      <c r="J26" s="453" t="s">
        <v>1375</v>
      </c>
      <c r="K26" s="453" t="s">
        <v>1375</v>
      </c>
      <c r="L26" s="454" t="s">
        <v>1375</v>
      </c>
      <c r="M26" s="454" t="s">
        <v>1375</v>
      </c>
      <c r="N26" s="453" t="s">
        <v>1375</v>
      </c>
      <c r="O26" s="453" t="s">
        <v>1375</v>
      </c>
      <c r="P26" s="454" t="s">
        <v>1375</v>
      </c>
      <c r="Q26" s="454" t="s">
        <v>1375</v>
      </c>
      <c r="R26" s="453" t="s">
        <v>1375</v>
      </c>
      <c r="S26" s="453" t="s">
        <v>1375</v>
      </c>
      <c r="T26" s="468" t="s">
        <v>1375</v>
      </c>
      <c r="U26" s="466" t="s">
        <v>1375</v>
      </c>
      <c r="V26" s="458" t="s">
        <v>1375</v>
      </c>
      <c r="W26" s="462" t="s">
        <v>1375</v>
      </c>
      <c r="X26" s="462" t="s">
        <v>1375</v>
      </c>
      <c r="Y26" s="462" t="s">
        <v>1375</v>
      </c>
      <c r="Z26" s="458">
        <v>80</v>
      </c>
      <c r="AA26" s="467" t="s">
        <v>1375</v>
      </c>
    </row>
    <row r="27" spans="1:27" ht="11.25" customHeight="1">
      <c r="A27" s="647">
        <v>110</v>
      </c>
      <c r="B27" s="648" t="s">
        <v>216</v>
      </c>
      <c r="C27" s="453" t="s">
        <v>1375</v>
      </c>
      <c r="D27" s="452" t="s">
        <v>1375</v>
      </c>
      <c r="E27" s="454" t="s">
        <v>1375</v>
      </c>
      <c r="F27" s="453" t="s">
        <v>1375</v>
      </c>
      <c r="G27" s="452">
        <v>205.6</v>
      </c>
      <c r="H27" s="454" t="s">
        <v>1375</v>
      </c>
      <c r="I27" s="454" t="s">
        <v>1375</v>
      </c>
      <c r="J27" s="453">
        <v>300</v>
      </c>
      <c r="K27" s="453">
        <v>300</v>
      </c>
      <c r="L27" s="454">
        <f>(K27/J27)*100</f>
        <v>100</v>
      </c>
      <c r="M27" s="454">
        <f t="shared" si="12"/>
        <v>145.91439688715954</v>
      </c>
      <c r="N27" s="453">
        <v>250</v>
      </c>
      <c r="O27" s="453">
        <v>250</v>
      </c>
      <c r="P27" s="454">
        <f>(O27/N27)*100</f>
        <v>100</v>
      </c>
      <c r="Q27" s="454">
        <f>(O27/K27)*100</f>
        <v>83.33333333333334</v>
      </c>
      <c r="R27" s="453">
        <v>350</v>
      </c>
      <c r="S27" s="453">
        <v>350</v>
      </c>
      <c r="T27" s="468">
        <f>(S27/R27)*100</f>
        <v>100</v>
      </c>
      <c r="U27" s="466">
        <f t="shared" si="11"/>
        <v>140</v>
      </c>
      <c r="V27" s="458">
        <v>3400</v>
      </c>
      <c r="W27" s="462">
        <v>3450</v>
      </c>
      <c r="X27" s="468">
        <f>(W27/V27)*100</f>
        <v>101.47058823529412</v>
      </c>
      <c r="Y27" s="466">
        <f>(W27/S27)*100</f>
        <v>985.7142857142858</v>
      </c>
      <c r="Z27" s="458">
        <v>3800</v>
      </c>
      <c r="AA27" s="467">
        <f>(Z27/V27)*100</f>
        <v>111.76470588235294</v>
      </c>
    </row>
    <row r="28" spans="1:27" ht="21.75" customHeight="1">
      <c r="A28" s="647">
        <v>111</v>
      </c>
      <c r="B28" s="676" t="s">
        <v>67</v>
      </c>
      <c r="C28" s="453" t="s">
        <v>1375</v>
      </c>
      <c r="D28" s="452" t="s">
        <v>1375</v>
      </c>
      <c r="E28" s="454" t="s">
        <v>1375</v>
      </c>
      <c r="F28" s="452" t="s">
        <v>1375</v>
      </c>
      <c r="G28" s="452">
        <v>95</v>
      </c>
      <c r="H28" s="454" t="s">
        <v>1375</v>
      </c>
      <c r="I28" s="454" t="s">
        <v>1375</v>
      </c>
      <c r="J28" s="453" t="s">
        <v>1375</v>
      </c>
      <c r="K28" s="453">
        <v>388</v>
      </c>
      <c r="L28" s="454" t="s">
        <v>1375</v>
      </c>
      <c r="M28" s="454">
        <f t="shared" si="12"/>
        <v>408.42105263157896</v>
      </c>
      <c r="N28" s="453" t="s">
        <v>1375</v>
      </c>
      <c r="O28" s="453" t="s">
        <v>1375</v>
      </c>
      <c r="P28" s="454" t="s">
        <v>1375</v>
      </c>
      <c r="Q28" s="454" t="s">
        <v>1375</v>
      </c>
      <c r="R28" s="453" t="s">
        <v>1375</v>
      </c>
      <c r="S28" s="453" t="s">
        <v>1375</v>
      </c>
      <c r="T28" s="468" t="s">
        <v>1375</v>
      </c>
      <c r="U28" s="466" t="s">
        <v>1375</v>
      </c>
      <c r="V28" s="458" t="s">
        <v>1375</v>
      </c>
      <c r="W28" s="462" t="s">
        <v>1375</v>
      </c>
      <c r="X28" s="462" t="s">
        <v>1375</v>
      </c>
      <c r="Y28" s="462" t="s">
        <v>1375</v>
      </c>
      <c r="Z28" s="458" t="s">
        <v>1375</v>
      </c>
      <c r="AA28" s="467" t="s">
        <v>1375</v>
      </c>
    </row>
    <row r="29" spans="1:27" ht="11.25" customHeight="1">
      <c r="A29" s="647">
        <v>112</v>
      </c>
      <c r="B29" s="648" t="s">
        <v>1615</v>
      </c>
      <c r="C29" s="453" t="s">
        <v>1375</v>
      </c>
      <c r="D29" s="452">
        <v>3644</v>
      </c>
      <c r="E29" s="454" t="s">
        <v>1375</v>
      </c>
      <c r="F29" s="453" t="s">
        <v>1375</v>
      </c>
      <c r="G29" s="453">
        <v>789</v>
      </c>
      <c r="H29" s="454" t="s">
        <v>1375</v>
      </c>
      <c r="I29" s="454">
        <f t="shared" si="0"/>
        <v>21.652030735455543</v>
      </c>
      <c r="J29" s="453">
        <v>6000</v>
      </c>
      <c r="K29" s="453">
        <v>3233.2</v>
      </c>
      <c r="L29" s="454">
        <f>(K29/J29)*100</f>
        <v>53.88666666666666</v>
      </c>
      <c r="M29" s="454">
        <f t="shared" si="12"/>
        <v>409.78453738910014</v>
      </c>
      <c r="N29" s="453" t="s">
        <v>1375</v>
      </c>
      <c r="O29" s="453" t="s">
        <v>1375</v>
      </c>
      <c r="P29" s="454" t="s">
        <v>1375</v>
      </c>
      <c r="Q29" s="454" t="s">
        <v>1375</v>
      </c>
      <c r="R29" s="453">
        <v>100</v>
      </c>
      <c r="S29" s="453">
        <v>272</v>
      </c>
      <c r="T29" s="468">
        <f>(S29/R29)*100</f>
        <v>272</v>
      </c>
      <c r="U29" s="466" t="s">
        <v>1375</v>
      </c>
      <c r="V29" s="458">
        <v>100</v>
      </c>
      <c r="W29" s="462">
        <v>100</v>
      </c>
      <c r="X29" s="468">
        <f>(W29/V29)*100</f>
        <v>100</v>
      </c>
      <c r="Y29" s="466">
        <f aca="true" t="shared" si="13" ref="Y29:Y65">(W29/S29)*100</f>
        <v>36.76470588235294</v>
      </c>
      <c r="Z29" s="458">
        <v>100</v>
      </c>
      <c r="AA29" s="467">
        <f>(Z29/V29)*100</f>
        <v>100</v>
      </c>
    </row>
    <row r="30" spans="1:27" ht="11.25" customHeight="1">
      <c r="A30" s="647">
        <v>113</v>
      </c>
      <c r="B30" s="648" t="s">
        <v>1364</v>
      </c>
      <c r="C30" s="452">
        <v>800</v>
      </c>
      <c r="D30" s="452">
        <v>800</v>
      </c>
      <c r="E30" s="454">
        <f>(D30/C30)*100</f>
        <v>100</v>
      </c>
      <c r="F30" s="453">
        <v>1000</v>
      </c>
      <c r="G30" s="452">
        <v>1000</v>
      </c>
      <c r="H30" s="454">
        <f>(G30/F30)*100</f>
        <v>100</v>
      </c>
      <c r="I30" s="454">
        <f t="shared" si="0"/>
        <v>125</v>
      </c>
      <c r="J30" s="453">
        <v>1000</v>
      </c>
      <c r="K30" s="453">
        <v>1000</v>
      </c>
      <c r="L30" s="454">
        <f>(K30/J30)*100</f>
        <v>100</v>
      </c>
      <c r="M30" s="454">
        <f t="shared" si="12"/>
        <v>100</v>
      </c>
      <c r="N30" s="453">
        <v>800</v>
      </c>
      <c r="O30" s="453">
        <v>800</v>
      </c>
      <c r="P30" s="454">
        <f>(O30/N30)*100</f>
        <v>100</v>
      </c>
      <c r="Q30" s="454">
        <f>(O30/K30)*100</f>
        <v>80</v>
      </c>
      <c r="R30" s="453">
        <v>800</v>
      </c>
      <c r="S30" s="453">
        <v>800</v>
      </c>
      <c r="T30" s="468">
        <f>(S30/R30)*100</f>
        <v>100</v>
      </c>
      <c r="U30" s="466">
        <f t="shared" si="11"/>
        <v>100</v>
      </c>
      <c r="V30" s="458">
        <v>800</v>
      </c>
      <c r="W30" s="462">
        <v>800</v>
      </c>
      <c r="X30" s="468">
        <f>(W30/V30)*100</f>
        <v>100</v>
      </c>
      <c r="Y30" s="466">
        <f t="shared" si="13"/>
        <v>100</v>
      </c>
      <c r="Z30" s="458">
        <v>805</v>
      </c>
      <c r="AA30" s="467">
        <f>(Z30/V30)*100</f>
        <v>100.62500000000001</v>
      </c>
    </row>
    <row r="31" spans="1:27" ht="11.25" customHeight="1">
      <c r="A31" s="647">
        <v>114</v>
      </c>
      <c r="B31" s="648" t="s">
        <v>1616</v>
      </c>
      <c r="C31" s="452">
        <v>1500</v>
      </c>
      <c r="D31" s="452">
        <v>2475</v>
      </c>
      <c r="E31" s="454">
        <f>(D31/C31)*100</f>
        <v>165</v>
      </c>
      <c r="F31" s="453">
        <v>2000</v>
      </c>
      <c r="G31" s="453">
        <v>2300</v>
      </c>
      <c r="H31" s="454">
        <f>(G31/F31)*100</f>
        <v>114.99999999999999</v>
      </c>
      <c r="I31" s="454">
        <f t="shared" si="0"/>
        <v>92.92929292929293</v>
      </c>
      <c r="J31" s="453">
        <v>2845</v>
      </c>
      <c r="K31" s="453">
        <v>2845</v>
      </c>
      <c r="L31" s="454">
        <f>(K31/J31)*100</f>
        <v>100</v>
      </c>
      <c r="M31" s="454">
        <f t="shared" si="12"/>
        <v>123.69565217391305</v>
      </c>
      <c r="N31" s="453">
        <v>3060</v>
      </c>
      <c r="O31" s="453">
        <v>3360</v>
      </c>
      <c r="P31" s="454">
        <f>(O31/N31)*100</f>
        <v>109.80392156862746</v>
      </c>
      <c r="Q31" s="454">
        <f>(O31/K31)*100</f>
        <v>118.1019332161687</v>
      </c>
      <c r="R31" s="453">
        <v>3480</v>
      </c>
      <c r="S31" s="453">
        <v>3480</v>
      </c>
      <c r="T31" s="468">
        <f>(S31/R31)*100</f>
        <v>100</v>
      </c>
      <c r="U31" s="466">
        <f t="shared" si="11"/>
        <v>103.57142857142858</v>
      </c>
      <c r="V31" s="458">
        <v>3565</v>
      </c>
      <c r="W31" s="462">
        <v>3565</v>
      </c>
      <c r="X31" s="468">
        <f>(W31/V31)*100</f>
        <v>100</v>
      </c>
      <c r="Y31" s="466">
        <f t="shared" si="13"/>
        <v>102.44252873563218</v>
      </c>
      <c r="Z31" s="458">
        <v>4095</v>
      </c>
      <c r="AA31" s="467">
        <f>(Z31/V31)*100</f>
        <v>114.86676016830295</v>
      </c>
    </row>
    <row r="32" spans="1:27" ht="11.25" customHeight="1">
      <c r="A32" s="647">
        <v>115</v>
      </c>
      <c r="B32" s="648" t="s">
        <v>595</v>
      </c>
      <c r="C32" s="452">
        <v>61600</v>
      </c>
      <c r="D32" s="452">
        <v>85213.6</v>
      </c>
      <c r="E32" s="454">
        <f>(D32/C32)*100</f>
        <v>138.33376623376626</v>
      </c>
      <c r="F32" s="453">
        <v>71200</v>
      </c>
      <c r="G32" s="453">
        <v>73653</v>
      </c>
      <c r="H32" s="454">
        <f>(G32/F32)*100</f>
        <v>103.44522471910112</v>
      </c>
      <c r="I32" s="454">
        <f t="shared" si="0"/>
        <v>86.43338622003999</v>
      </c>
      <c r="J32" s="453">
        <v>74100</v>
      </c>
      <c r="K32" s="453">
        <v>76299.9</v>
      </c>
      <c r="L32" s="454">
        <f>(K32/J32)*100</f>
        <v>102.96882591093117</v>
      </c>
      <c r="M32" s="454">
        <f t="shared" si="12"/>
        <v>103.59374363569711</v>
      </c>
      <c r="N32" s="453">
        <v>44936</v>
      </c>
      <c r="O32" s="453">
        <v>49003</v>
      </c>
      <c r="P32" s="454">
        <f>(O32/N32)*100</f>
        <v>109.05064981306747</v>
      </c>
      <c r="Q32" s="454">
        <f>(O32/K32)*100</f>
        <v>64.22419950746988</v>
      </c>
      <c r="R32" s="453">
        <v>54688</v>
      </c>
      <c r="S32" s="453">
        <v>125430</v>
      </c>
      <c r="T32" s="468">
        <f>(S32/R32)*100</f>
        <v>229.35561732007022</v>
      </c>
      <c r="U32" s="466">
        <f t="shared" si="11"/>
        <v>255.96392057629123</v>
      </c>
      <c r="V32" s="458">
        <v>69717</v>
      </c>
      <c r="W32" s="462">
        <v>114244</v>
      </c>
      <c r="X32" s="468">
        <f>(W32/V32)*100</f>
        <v>163.86821004919892</v>
      </c>
      <c r="Y32" s="466">
        <f t="shared" si="13"/>
        <v>91.08187833851551</v>
      </c>
      <c r="Z32" s="458">
        <v>81245</v>
      </c>
      <c r="AA32" s="467">
        <f>(Z32/V32)*100</f>
        <v>116.53542177661116</v>
      </c>
    </row>
    <row r="33" spans="1:27" ht="11.25" customHeight="1">
      <c r="A33" s="647">
        <v>116</v>
      </c>
      <c r="B33" s="648" t="s">
        <v>1175</v>
      </c>
      <c r="C33" s="452" t="s">
        <v>1375</v>
      </c>
      <c r="D33" s="452" t="s">
        <v>1375</v>
      </c>
      <c r="E33" s="454" t="s">
        <v>1375</v>
      </c>
      <c r="F33" s="453" t="s">
        <v>1375</v>
      </c>
      <c r="G33" s="453" t="s">
        <v>1375</v>
      </c>
      <c r="H33" s="454" t="s">
        <v>1375</v>
      </c>
      <c r="I33" s="454" t="s">
        <v>1375</v>
      </c>
      <c r="J33" s="453" t="s">
        <v>1375</v>
      </c>
      <c r="K33" s="453" t="s">
        <v>1375</v>
      </c>
      <c r="L33" s="454" t="s">
        <v>1375</v>
      </c>
      <c r="M33" s="454" t="s">
        <v>1375</v>
      </c>
      <c r="N33" s="453" t="s">
        <v>1375</v>
      </c>
      <c r="O33" s="453" t="s">
        <v>1375</v>
      </c>
      <c r="P33" s="454" t="s">
        <v>1375</v>
      </c>
      <c r="Q33" s="454" t="s">
        <v>1375</v>
      </c>
      <c r="R33" s="453" t="s">
        <v>1375</v>
      </c>
      <c r="S33" s="453" t="s">
        <v>1375</v>
      </c>
      <c r="T33" s="468" t="s">
        <v>1375</v>
      </c>
      <c r="U33" s="466" t="s">
        <v>1375</v>
      </c>
      <c r="V33" s="458" t="s">
        <v>1375</v>
      </c>
      <c r="W33" s="462">
        <v>433.6</v>
      </c>
      <c r="X33" s="468" t="s">
        <v>1375</v>
      </c>
      <c r="Y33" s="466" t="s">
        <v>1375</v>
      </c>
      <c r="Z33" s="458" t="s">
        <v>1375</v>
      </c>
      <c r="AA33" s="467" t="s">
        <v>1375</v>
      </c>
    </row>
    <row r="34" spans="1:27" ht="11.25" customHeight="1">
      <c r="A34" s="647">
        <v>117</v>
      </c>
      <c r="B34" s="648" t="s">
        <v>376</v>
      </c>
      <c r="C34" s="452">
        <v>280</v>
      </c>
      <c r="D34" s="452">
        <v>280</v>
      </c>
      <c r="E34" s="454">
        <f>(D34/C34)*100</f>
        <v>100</v>
      </c>
      <c r="F34" s="452">
        <v>280</v>
      </c>
      <c r="G34" s="452">
        <v>280</v>
      </c>
      <c r="H34" s="454">
        <f>(G34/F34)*100</f>
        <v>100</v>
      </c>
      <c r="I34" s="454">
        <f t="shared" si="0"/>
        <v>100</v>
      </c>
      <c r="J34" s="452">
        <v>285</v>
      </c>
      <c r="K34" s="452">
        <v>285</v>
      </c>
      <c r="L34" s="454">
        <f>(K34/J34)*100</f>
        <v>100</v>
      </c>
      <c r="M34" s="454">
        <f t="shared" si="12"/>
        <v>101.78571428571428</v>
      </c>
      <c r="N34" s="452">
        <v>290</v>
      </c>
      <c r="O34" s="452">
        <v>290</v>
      </c>
      <c r="P34" s="454">
        <f>(O34/N34)*100</f>
        <v>100</v>
      </c>
      <c r="Q34" s="454">
        <f>(O34/K34)*100</f>
        <v>101.75438596491229</v>
      </c>
      <c r="R34" s="452">
        <v>290</v>
      </c>
      <c r="S34" s="452">
        <v>290</v>
      </c>
      <c r="T34" s="468">
        <f>(S34/R34)*100</f>
        <v>100</v>
      </c>
      <c r="U34" s="466">
        <f t="shared" si="11"/>
        <v>100</v>
      </c>
      <c r="V34" s="458">
        <v>420</v>
      </c>
      <c r="W34" s="462">
        <v>420</v>
      </c>
      <c r="X34" s="468">
        <f>(W34/V34)*100</f>
        <v>100</v>
      </c>
      <c r="Y34" s="466">
        <f t="shared" si="13"/>
        <v>144.82758620689654</v>
      </c>
      <c r="Z34" s="458">
        <v>430</v>
      </c>
      <c r="AA34" s="467">
        <f>(Z34/V34)*100</f>
        <v>102.38095238095238</v>
      </c>
    </row>
    <row r="35" spans="1:27" ht="11.25" customHeight="1">
      <c r="A35" s="647">
        <v>119</v>
      </c>
      <c r="B35" s="648" t="s">
        <v>1618</v>
      </c>
      <c r="C35" s="452" t="s">
        <v>1375</v>
      </c>
      <c r="D35" s="452">
        <v>2582.9</v>
      </c>
      <c r="E35" s="454" t="s">
        <v>1375</v>
      </c>
      <c r="F35" s="453">
        <v>2205</v>
      </c>
      <c r="G35" s="452">
        <v>78.5</v>
      </c>
      <c r="H35" s="454">
        <f>(G35/F35)*100</f>
        <v>3.5600907029478455</v>
      </c>
      <c r="I35" s="454">
        <f t="shared" si="0"/>
        <v>3.039219481977622</v>
      </c>
      <c r="J35" s="453" t="s">
        <v>1375</v>
      </c>
      <c r="K35" s="453" t="s">
        <v>1375</v>
      </c>
      <c r="L35" s="454" t="s">
        <v>1375</v>
      </c>
      <c r="M35" s="454" t="s">
        <v>1375</v>
      </c>
      <c r="N35" s="453">
        <v>10</v>
      </c>
      <c r="O35" s="453">
        <v>1009.2</v>
      </c>
      <c r="P35" s="454" t="s">
        <v>1375</v>
      </c>
      <c r="Q35" s="454" t="s">
        <v>1375</v>
      </c>
      <c r="R35" s="453">
        <v>1505</v>
      </c>
      <c r="S35" s="453">
        <v>1145.7</v>
      </c>
      <c r="T35" s="468">
        <f>(S35/R35)*100</f>
        <v>76.12624584717608</v>
      </c>
      <c r="U35" s="466">
        <f t="shared" si="11"/>
        <v>113.525564803805</v>
      </c>
      <c r="V35" s="458">
        <v>5</v>
      </c>
      <c r="W35" s="462">
        <v>5</v>
      </c>
      <c r="X35" s="468">
        <f>(W35/V35)*100</f>
        <v>100</v>
      </c>
      <c r="Y35" s="466" t="s">
        <v>1375</v>
      </c>
      <c r="Z35" s="458">
        <v>5</v>
      </c>
      <c r="AA35" s="467">
        <f>(Z35/V35)*100</f>
        <v>100</v>
      </c>
    </row>
    <row r="36" spans="1:27" ht="11.25" customHeight="1">
      <c r="A36" s="647">
        <v>120</v>
      </c>
      <c r="B36" s="648" t="s">
        <v>1619</v>
      </c>
      <c r="C36" s="452" t="s">
        <v>1375</v>
      </c>
      <c r="D36" s="452" t="s">
        <v>1375</v>
      </c>
      <c r="E36" s="454" t="s">
        <v>1375</v>
      </c>
      <c r="F36" s="453" t="s">
        <v>1375</v>
      </c>
      <c r="G36" s="452" t="s">
        <v>1375</v>
      </c>
      <c r="H36" s="454" t="s">
        <v>1375</v>
      </c>
      <c r="I36" s="454" t="s">
        <v>1375</v>
      </c>
      <c r="J36" s="453" t="s">
        <v>1375</v>
      </c>
      <c r="K36" s="453" t="s">
        <v>1375</v>
      </c>
      <c r="L36" s="454" t="s">
        <v>1375</v>
      </c>
      <c r="M36" s="454" t="s">
        <v>1375</v>
      </c>
      <c r="N36" s="453" t="s">
        <v>1375</v>
      </c>
      <c r="O36" s="453" t="s">
        <v>1375</v>
      </c>
      <c r="P36" s="454" t="s">
        <v>1375</v>
      </c>
      <c r="Q36" s="454" t="s">
        <v>1375</v>
      </c>
      <c r="R36" s="453" t="s">
        <v>1375</v>
      </c>
      <c r="S36" s="453" t="s">
        <v>1375</v>
      </c>
      <c r="T36" s="468" t="s">
        <v>1375</v>
      </c>
      <c r="U36" s="466" t="s">
        <v>1375</v>
      </c>
      <c r="V36" s="458" t="s">
        <v>1375</v>
      </c>
      <c r="W36" s="462">
        <v>686</v>
      </c>
      <c r="X36" s="468" t="s">
        <v>1375</v>
      </c>
      <c r="Y36" s="466" t="s">
        <v>1375</v>
      </c>
      <c r="Z36" s="458" t="s">
        <v>1375</v>
      </c>
      <c r="AA36" s="467" t="s">
        <v>1375</v>
      </c>
    </row>
    <row r="37" spans="1:27" ht="11.25" customHeight="1">
      <c r="A37" s="647">
        <v>121</v>
      </c>
      <c r="B37" s="648" t="s">
        <v>75</v>
      </c>
      <c r="C37" s="452" t="s">
        <v>1375</v>
      </c>
      <c r="D37" s="452" t="s">
        <v>1375</v>
      </c>
      <c r="E37" s="454" t="s">
        <v>1375</v>
      </c>
      <c r="F37" s="453" t="s">
        <v>1375</v>
      </c>
      <c r="G37" s="452" t="s">
        <v>1375</v>
      </c>
      <c r="H37" s="454" t="s">
        <v>1375</v>
      </c>
      <c r="I37" s="454" t="s">
        <v>1375</v>
      </c>
      <c r="J37" s="453" t="s">
        <v>1375</v>
      </c>
      <c r="K37" s="453" t="s">
        <v>1375</v>
      </c>
      <c r="L37" s="454" t="s">
        <v>1375</v>
      </c>
      <c r="M37" s="454" t="s">
        <v>1375</v>
      </c>
      <c r="N37" s="453" t="s">
        <v>1375</v>
      </c>
      <c r="O37" s="453" t="s">
        <v>1375</v>
      </c>
      <c r="P37" s="454" t="s">
        <v>1375</v>
      </c>
      <c r="Q37" s="454" t="s">
        <v>1375</v>
      </c>
      <c r="R37" s="453" t="s">
        <v>1375</v>
      </c>
      <c r="S37" s="453" t="s">
        <v>1375</v>
      </c>
      <c r="T37" s="468" t="s">
        <v>1375</v>
      </c>
      <c r="U37" s="466" t="s">
        <v>1375</v>
      </c>
      <c r="V37" s="458" t="s">
        <v>1375</v>
      </c>
      <c r="W37" s="462">
        <v>20</v>
      </c>
      <c r="X37" s="468" t="s">
        <v>1375</v>
      </c>
      <c r="Y37" s="466" t="s">
        <v>1375</v>
      </c>
      <c r="Z37" s="458">
        <v>50</v>
      </c>
      <c r="AA37" s="467" t="s">
        <v>1375</v>
      </c>
    </row>
    <row r="38" spans="1:27" ht="11.25" customHeight="1">
      <c r="A38" s="647">
        <v>122</v>
      </c>
      <c r="B38" s="648" t="s">
        <v>938</v>
      </c>
      <c r="C38" s="452" t="s">
        <v>1375</v>
      </c>
      <c r="D38" s="452" t="s">
        <v>1375</v>
      </c>
      <c r="E38" s="454" t="s">
        <v>1375</v>
      </c>
      <c r="F38" s="453" t="s">
        <v>1375</v>
      </c>
      <c r="G38" s="452" t="s">
        <v>1375</v>
      </c>
      <c r="H38" s="454" t="s">
        <v>1375</v>
      </c>
      <c r="I38" s="454" t="s">
        <v>1375</v>
      </c>
      <c r="J38" s="453" t="s">
        <v>1375</v>
      </c>
      <c r="K38" s="453" t="s">
        <v>1375</v>
      </c>
      <c r="L38" s="454" t="s">
        <v>1375</v>
      </c>
      <c r="M38" s="454" t="s">
        <v>1375</v>
      </c>
      <c r="N38" s="453" t="s">
        <v>1375</v>
      </c>
      <c r="O38" s="453" t="s">
        <v>1375</v>
      </c>
      <c r="P38" s="454" t="s">
        <v>1375</v>
      </c>
      <c r="Q38" s="454" t="s">
        <v>1375</v>
      </c>
      <c r="R38" s="453" t="s">
        <v>1375</v>
      </c>
      <c r="S38" s="453">
        <v>359.3</v>
      </c>
      <c r="T38" s="468" t="s">
        <v>1375</v>
      </c>
      <c r="U38" s="466" t="s">
        <v>1375</v>
      </c>
      <c r="V38" s="458">
        <v>1500</v>
      </c>
      <c r="W38" s="462">
        <v>1500</v>
      </c>
      <c r="X38" s="468">
        <f>(W38/V38)*100</f>
        <v>100</v>
      </c>
      <c r="Y38" s="466">
        <f t="shared" si="13"/>
        <v>417.47843028110213</v>
      </c>
      <c r="Z38" s="458">
        <v>1180</v>
      </c>
      <c r="AA38" s="467">
        <f>(Z38/V38)*100</f>
        <v>78.66666666666666</v>
      </c>
    </row>
    <row r="39" spans="1:27" ht="11.25" customHeight="1">
      <c r="A39" s="659" t="s">
        <v>382</v>
      </c>
      <c r="B39" s="648" t="s">
        <v>378</v>
      </c>
      <c r="C39" s="452">
        <v>14013</v>
      </c>
      <c r="D39" s="452">
        <v>14113</v>
      </c>
      <c r="E39" s="454">
        <f>(D39/C39)*100</f>
        <v>100.71362306429744</v>
      </c>
      <c r="F39" s="453">
        <v>16203</v>
      </c>
      <c r="G39" s="453">
        <v>17001</v>
      </c>
      <c r="H39" s="454">
        <f>(G39/F39)*100</f>
        <v>104.92501388631734</v>
      </c>
      <c r="I39" s="454">
        <f t="shared" si="0"/>
        <v>120.46340253666831</v>
      </c>
      <c r="J39" s="453">
        <v>17638</v>
      </c>
      <c r="K39" s="453">
        <v>17638</v>
      </c>
      <c r="L39" s="454">
        <f aca="true" t="shared" si="14" ref="L39:L46">(K39/J39)*100</f>
        <v>100</v>
      </c>
      <c r="M39" s="454">
        <f t="shared" si="12"/>
        <v>103.74683842126933</v>
      </c>
      <c r="N39" s="453" t="s">
        <v>1375</v>
      </c>
      <c r="O39" s="453" t="s">
        <v>1375</v>
      </c>
      <c r="P39" s="454" t="s">
        <v>1375</v>
      </c>
      <c r="Q39" s="454" t="s">
        <v>1375</v>
      </c>
      <c r="R39" s="453" t="s">
        <v>1375</v>
      </c>
      <c r="S39" s="453" t="s">
        <v>1375</v>
      </c>
      <c r="T39" s="468" t="s">
        <v>1375</v>
      </c>
      <c r="U39" s="466" t="s">
        <v>1375</v>
      </c>
      <c r="V39" s="458" t="s">
        <v>1375</v>
      </c>
      <c r="W39" s="462" t="s">
        <v>1375</v>
      </c>
      <c r="X39" s="468" t="s">
        <v>1375</v>
      </c>
      <c r="Y39" s="466" t="s">
        <v>1375</v>
      </c>
      <c r="Z39" s="458" t="s">
        <v>1375</v>
      </c>
      <c r="AA39" s="467" t="s">
        <v>1375</v>
      </c>
    </row>
    <row r="40" spans="1:27" ht="21" customHeight="1">
      <c r="A40" s="647">
        <v>191</v>
      </c>
      <c r="B40" s="676" t="s">
        <v>379</v>
      </c>
      <c r="C40" s="452">
        <v>5680</v>
      </c>
      <c r="D40" s="452">
        <v>7320</v>
      </c>
      <c r="E40" s="454">
        <f>(D40/C40)*100</f>
        <v>128.8732394366197</v>
      </c>
      <c r="F40" s="452">
        <v>9524</v>
      </c>
      <c r="G40" s="452">
        <v>10144</v>
      </c>
      <c r="H40" s="454">
        <f>(G40/F40)*100</f>
        <v>106.50986980260396</v>
      </c>
      <c r="I40" s="454">
        <f t="shared" si="0"/>
        <v>138.5792349726776</v>
      </c>
      <c r="J40" s="452">
        <v>10115</v>
      </c>
      <c r="K40" s="452">
        <v>10115</v>
      </c>
      <c r="L40" s="454">
        <f t="shared" si="14"/>
        <v>100</v>
      </c>
      <c r="M40" s="454">
        <f t="shared" si="12"/>
        <v>99.71411671924291</v>
      </c>
      <c r="N40" s="452">
        <v>11400</v>
      </c>
      <c r="O40" s="452">
        <v>11400</v>
      </c>
      <c r="P40" s="454">
        <f>(O40/N40)*100</f>
        <v>100</v>
      </c>
      <c r="Q40" s="454">
        <f>(O40/K40)*100</f>
        <v>112.70390509144835</v>
      </c>
      <c r="R40" s="452">
        <v>11400</v>
      </c>
      <c r="S40" s="452">
        <v>11400</v>
      </c>
      <c r="T40" s="468">
        <f>(S40/R40)*100</f>
        <v>100</v>
      </c>
      <c r="U40" s="466">
        <f>(S40/O40)*100</f>
        <v>100</v>
      </c>
      <c r="V40" s="458">
        <v>11900</v>
      </c>
      <c r="W40" s="462">
        <v>19536.2</v>
      </c>
      <c r="X40" s="468">
        <f>(W40/V40)*100</f>
        <v>164.1697478991597</v>
      </c>
      <c r="Y40" s="466">
        <f t="shared" si="13"/>
        <v>171.3701754385965</v>
      </c>
      <c r="Z40" s="458">
        <v>28500</v>
      </c>
      <c r="AA40" s="467">
        <f>(Z40/V40)*100</f>
        <v>239.49579831932772</v>
      </c>
    </row>
    <row r="41" spans="1:27" ht="11.25" customHeight="1">
      <c r="A41" s="647">
        <v>192</v>
      </c>
      <c r="B41" s="648" t="s">
        <v>1620</v>
      </c>
      <c r="C41" s="452">
        <v>2096</v>
      </c>
      <c r="D41" s="452">
        <v>2496</v>
      </c>
      <c r="E41" s="454">
        <f>(D41/C41)*100</f>
        <v>119.08396946564885</v>
      </c>
      <c r="F41" s="452">
        <v>2346</v>
      </c>
      <c r="G41" s="452">
        <v>2346</v>
      </c>
      <c r="H41" s="454">
        <f>(G41/F41)*100</f>
        <v>100</v>
      </c>
      <c r="I41" s="454">
        <f t="shared" si="0"/>
        <v>93.99038461538461</v>
      </c>
      <c r="J41" s="452">
        <v>2346</v>
      </c>
      <c r="K41" s="452">
        <v>2346</v>
      </c>
      <c r="L41" s="454">
        <f t="shared" si="14"/>
        <v>100</v>
      </c>
      <c r="M41" s="454">
        <f t="shared" si="12"/>
        <v>100</v>
      </c>
      <c r="N41" s="452">
        <v>2540</v>
      </c>
      <c r="O41" s="452">
        <v>2540</v>
      </c>
      <c r="P41" s="454">
        <f>(O41/N41)*100</f>
        <v>100</v>
      </c>
      <c r="Q41" s="454">
        <f>(O41/K41)*100</f>
        <v>108.26939471440751</v>
      </c>
      <c r="R41" s="452">
        <v>2550</v>
      </c>
      <c r="S41" s="452">
        <v>2550</v>
      </c>
      <c r="T41" s="468">
        <f>(S41/R41)*100</f>
        <v>100</v>
      </c>
      <c r="U41" s="466">
        <f>(S41/O41)*100</f>
        <v>100.39370078740157</v>
      </c>
      <c r="V41" s="458">
        <v>2750</v>
      </c>
      <c r="W41" s="462">
        <v>2165</v>
      </c>
      <c r="X41" s="468">
        <f>(W41/V41)*100</f>
        <v>78.72727272727272</v>
      </c>
      <c r="Y41" s="466">
        <f t="shared" si="13"/>
        <v>84.90196078431373</v>
      </c>
      <c r="Z41" s="458" t="s">
        <v>1375</v>
      </c>
      <c r="AA41" s="467" t="s">
        <v>1375</v>
      </c>
    </row>
    <row r="42" spans="1:27" ht="11.25" customHeight="1">
      <c r="A42" s="647">
        <v>193</v>
      </c>
      <c r="B42" s="648" t="s">
        <v>1608</v>
      </c>
      <c r="C42" s="452" t="s">
        <v>1375</v>
      </c>
      <c r="D42" s="452">
        <v>5805</v>
      </c>
      <c r="E42" s="454" t="s">
        <v>1375</v>
      </c>
      <c r="F42" s="452">
        <v>4870</v>
      </c>
      <c r="G42" s="452">
        <v>4870</v>
      </c>
      <c r="H42" s="454">
        <f>(G42/F42)*100</f>
        <v>100</v>
      </c>
      <c r="I42" s="454">
        <f t="shared" si="0"/>
        <v>83.8931955211025</v>
      </c>
      <c r="J42" s="452">
        <v>4170</v>
      </c>
      <c r="K42" s="452">
        <v>4170</v>
      </c>
      <c r="L42" s="454">
        <f t="shared" si="14"/>
        <v>100</v>
      </c>
      <c r="M42" s="454">
        <f t="shared" si="12"/>
        <v>85.62628336755647</v>
      </c>
      <c r="N42" s="452">
        <v>4140</v>
      </c>
      <c r="O42" s="452">
        <v>4140</v>
      </c>
      <c r="P42" s="454">
        <f>(O42/N42)*100</f>
        <v>100</v>
      </c>
      <c r="Q42" s="454">
        <f>(O42/K42)*100</f>
        <v>99.28057553956835</v>
      </c>
      <c r="R42" s="452">
        <v>4050</v>
      </c>
      <c r="S42" s="452">
        <v>5273</v>
      </c>
      <c r="T42" s="468">
        <f>(S42/R42)*100</f>
        <v>130.19753086419755</v>
      </c>
      <c r="U42" s="466">
        <f>(S42/O42)*100</f>
        <v>127.36714975845412</v>
      </c>
      <c r="V42" s="458">
        <v>10150</v>
      </c>
      <c r="W42" s="462">
        <v>3876.8</v>
      </c>
      <c r="X42" s="468">
        <f>(W42/V42)*100</f>
        <v>38.19507389162562</v>
      </c>
      <c r="Y42" s="466">
        <f t="shared" si="13"/>
        <v>73.52171439408308</v>
      </c>
      <c r="Z42" s="458" t="s">
        <v>1375</v>
      </c>
      <c r="AA42" s="467" t="s">
        <v>1375</v>
      </c>
    </row>
    <row r="43" spans="1:27" ht="11.25" customHeight="1">
      <c r="A43" s="647">
        <v>195</v>
      </c>
      <c r="B43" s="648" t="s">
        <v>73</v>
      </c>
      <c r="C43" s="452" t="s">
        <v>1375</v>
      </c>
      <c r="D43" s="479" t="s">
        <v>1375</v>
      </c>
      <c r="E43" s="454" t="s">
        <v>1375</v>
      </c>
      <c r="F43" s="452" t="s">
        <v>1375</v>
      </c>
      <c r="G43" s="452">
        <v>967</v>
      </c>
      <c r="H43" s="454" t="s">
        <v>1375</v>
      </c>
      <c r="I43" s="454" t="s">
        <v>1375</v>
      </c>
      <c r="J43" s="453">
        <v>870</v>
      </c>
      <c r="K43" s="453">
        <v>870</v>
      </c>
      <c r="L43" s="454">
        <f t="shared" si="14"/>
        <v>100</v>
      </c>
      <c r="M43" s="454">
        <f t="shared" si="12"/>
        <v>89.96897621509824</v>
      </c>
      <c r="N43" s="453">
        <v>750</v>
      </c>
      <c r="O43" s="453">
        <v>750</v>
      </c>
      <c r="P43" s="454">
        <f>(O43/N43)*100</f>
        <v>100</v>
      </c>
      <c r="Q43" s="454">
        <f>(O43/K43)*100</f>
        <v>86.20689655172413</v>
      </c>
      <c r="R43" s="453">
        <v>625</v>
      </c>
      <c r="S43" s="453">
        <v>625</v>
      </c>
      <c r="T43" s="468">
        <f>(S43/R43)*100</f>
        <v>100</v>
      </c>
      <c r="U43" s="466">
        <f>(S43/O43)*100</f>
        <v>83.33333333333334</v>
      </c>
      <c r="V43" s="458">
        <v>330</v>
      </c>
      <c r="W43" s="462">
        <v>330</v>
      </c>
      <c r="X43" s="468">
        <f>(W43/V43)*100</f>
        <v>100</v>
      </c>
      <c r="Y43" s="466">
        <f t="shared" si="13"/>
        <v>52.800000000000004</v>
      </c>
      <c r="Z43" s="458">
        <v>600</v>
      </c>
      <c r="AA43" s="467">
        <f>(Z43/V43)*100</f>
        <v>181.8181818181818</v>
      </c>
    </row>
    <row r="44" spans="1:27" ht="11.25" customHeight="1">
      <c r="A44" s="647">
        <v>315</v>
      </c>
      <c r="B44" s="648" t="s">
        <v>380</v>
      </c>
      <c r="C44" s="452">
        <v>17974</v>
      </c>
      <c r="D44" s="452">
        <v>10773</v>
      </c>
      <c r="E44" s="454">
        <f>(D44/C44)*100</f>
        <v>59.936575052854124</v>
      </c>
      <c r="F44" s="452" t="s">
        <v>1375</v>
      </c>
      <c r="G44" s="452" t="s">
        <v>1375</v>
      </c>
      <c r="H44" s="454" t="s">
        <v>1375</v>
      </c>
      <c r="I44" s="454" t="s">
        <v>1375</v>
      </c>
      <c r="J44" s="453">
        <v>150</v>
      </c>
      <c r="K44" s="453">
        <v>150</v>
      </c>
      <c r="L44" s="454">
        <f t="shared" si="14"/>
        <v>100</v>
      </c>
      <c r="M44" s="454" t="s">
        <v>1375</v>
      </c>
      <c r="N44" s="453" t="s">
        <v>1375</v>
      </c>
      <c r="O44" s="453" t="s">
        <v>1375</v>
      </c>
      <c r="P44" s="454" t="s">
        <v>1375</v>
      </c>
      <c r="Q44" s="454" t="s">
        <v>1375</v>
      </c>
      <c r="R44" s="454" t="s">
        <v>1375</v>
      </c>
      <c r="S44" s="454" t="s">
        <v>1375</v>
      </c>
      <c r="T44" s="468" t="s">
        <v>1375</v>
      </c>
      <c r="U44" s="466" t="s">
        <v>1375</v>
      </c>
      <c r="V44" s="458" t="s">
        <v>1375</v>
      </c>
      <c r="W44" s="462" t="s">
        <v>1375</v>
      </c>
      <c r="X44" s="468" t="s">
        <v>1375</v>
      </c>
      <c r="Y44" s="466" t="s">
        <v>1375</v>
      </c>
      <c r="Z44" s="458" t="s">
        <v>1375</v>
      </c>
      <c r="AA44" s="467" t="s">
        <v>1375</v>
      </c>
    </row>
    <row r="45" spans="1:27" ht="22.5" customHeight="1" thickBot="1">
      <c r="A45" s="684" t="s">
        <v>956</v>
      </c>
      <c r="B45" s="652" t="s">
        <v>381</v>
      </c>
      <c r="C45" s="480" t="s">
        <v>1375</v>
      </c>
      <c r="D45" s="486">
        <v>10859</v>
      </c>
      <c r="E45" s="455" t="s">
        <v>1375</v>
      </c>
      <c r="F45" s="480">
        <v>16614</v>
      </c>
      <c r="G45" s="480">
        <v>15495</v>
      </c>
      <c r="H45" s="455">
        <f>(G45/F45)*100</f>
        <v>93.26471650415313</v>
      </c>
      <c r="I45" s="455">
        <f t="shared" si="0"/>
        <v>142.69269730177734</v>
      </c>
      <c r="J45" s="480">
        <v>15514</v>
      </c>
      <c r="K45" s="480">
        <v>15514</v>
      </c>
      <c r="L45" s="455">
        <f t="shared" si="14"/>
        <v>100</v>
      </c>
      <c r="M45" s="455">
        <f t="shared" si="12"/>
        <v>100.12262020006453</v>
      </c>
      <c r="N45" s="480" t="s">
        <v>1375</v>
      </c>
      <c r="O45" s="480" t="s">
        <v>1375</v>
      </c>
      <c r="P45" s="455" t="s">
        <v>1375</v>
      </c>
      <c r="Q45" s="455" t="s">
        <v>1375</v>
      </c>
      <c r="R45" s="455" t="s">
        <v>1375</v>
      </c>
      <c r="S45" s="455" t="s">
        <v>1375</v>
      </c>
      <c r="T45" s="481" t="s">
        <v>1375</v>
      </c>
      <c r="U45" s="469" t="s">
        <v>1375</v>
      </c>
      <c r="V45" s="460" t="s">
        <v>1375</v>
      </c>
      <c r="W45" s="463" t="s">
        <v>1375</v>
      </c>
      <c r="X45" s="482" t="s">
        <v>1375</v>
      </c>
      <c r="Y45" s="469" t="s">
        <v>1375</v>
      </c>
      <c r="Z45" s="460" t="s">
        <v>1375</v>
      </c>
      <c r="AA45" s="471" t="s">
        <v>1375</v>
      </c>
    </row>
    <row r="46" spans="1:30" s="656" customFormat="1" ht="12" customHeight="1" thickBot="1">
      <c r="A46" s="653" t="s">
        <v>475</v>
      </c>
      <c r="B46" s="654"/>
      <c r="C46" s="488">
        <f>SUM(C15:C45)</f>
        <v>115742</v>
      </c>
      <c r="D46" s="488">
        <f>SUM(D15:D45)</f>
        <v>212010.69999999998</v>
      </c>
      <c r="E46" s="472">
        <f>(D46/C46)*100</f>
        <v>183.17525185325982</v>
      </c>
      <c r="F46" s="488">
        <f>SUM(F15:F45)</f>
        <v>141802</v>
      </c>
      <c r="G46" s="488">
        <f>SUM(G15:G45)</f>
        <v>168274.8</v>
      </c>
      <c r="H46" s="472">
        <f>(G46/F46)*100</f>
        <v>118.66884811215638</v>
      </c>
      <c r="I46" s="472">
        <f t="shared" si="0"/>
        <v>79.37089967628992</v>
      </c>
      <c r="J46" s="488">
        <f>SUM(J15:J45)</f>
        <v>158887</v>
      </c>
      <c r="K46" s="488">
        <f>SUM(K15:K45)</f>
        <v>186711.69999999998</v>
      </c>
      <c r="L46" s="472">
        <f t="shared" si="14"/>
        <v>117.51225713872122</v>
      </c>
      <c r="M46" s="472">
        <f t="shared" si="12"/>
        <v>110.95642365939523</v>
      </c>
      <c r="N46" s="488">
        <f>SUM(N15:N45)</f>
        <v>118195</v>
      </c>
      <c r="O46" s="488">
        <f>SUM(O15:O45)</f>
        <v>130512.59999999999</v>
      </c>
      <c r="P46" s="472">
        <f>(O46/N46)*100</f>
        <v>110.42142222598248</v>
      </c>
      <c r="Q46" s="472">
        <f>(O46/K46)*100</f>
        <v>69.90060076577954</v>
      </c>
      <c r="R46" s="488">
        <f>SUM(R15:R45)</f>
        <v>128760</v>
      </c>
      <c r="S46" s="488">
        <f>SUM(S15:S45)</f>
        <v>249636.7</v>
      </c>
      <c r="T46" s="483">
        <f>(S46/R46)*100</f>
        <v>193.87752407579995</v>
      </c>
      <c r="U46" s="473">
        <f>(S46/O46)*100</f>
        <v>191.2740225847926</v>
      </c>
      <c r="V46" s="488">
        <f>SUM(V15:V45)</f>
        <v>179068</v>
      </c>
      <c r="W46" s="488">
        <f>SUM(W15:W45)</f>
        <v>251275</v>
      </c>
      <c r="X46" s="493">
        <f>(W46/V46)*100</f>
        <v>140.3237876114102</v>
      </c>
      <c r="Y46" s="464">
        <f t="shared" si="13"/>
        <v>100.6562736969364</v>
      </c>
      <c r="Z46" s="633">
        <f>SUM(Z15:Z45)</f>
        <v>194278</v>
      </c>
      <c r="AA46" s="686">
        <f>(Z46/V46)*100</f>
        <v>108.49397994058123</v>
      </c>
      <c r="AB46" s="655"/>
      <c r="AC46" s="655"/>
      <c r="AD46" s="655"/>
    </row>
    <row r="47" spans="1:27" ht="11.25" customHeight="1">
      <c r="A47" s="657">
        <v>100</v>
      </c>
      <c r="B47" s="658" t="s">
        <v>1611</v>
      </c>
      <c r="C47" s="457" t="s">
        <v>1375</v>
      </c>
      <c r="D47" s="457" t="s">
        <v>1375</v>
      </c>
      <c r="E47" s="456" t="s">
        <v>1375</v>
      </c>
      <c r="F47" s="457" t="s">
        <v>1375</v>
      </c>
      <c r="G47" s="457">
        <v>84</v>
      </c>
      <c r="H47" s="456" t="s">
        <v>1375</v>
      </c>
      <c r="I47" s="456" t="s">
        <v>1375</v>
      </c>
      <c r="J47" s="457" t="s">
        <v>1375</v>
      </c>
      <c r="K47" s="457">
        <v>60.4</v>
      </c>
      <c r="L47" s="456" t="s">
        <v>1375</v>
      </c>
      <c r="M47" s="456">
        <f t="shared" si="12"/>
        <v>71.9047619047619</v>
      </c>
      <c r="N47" s="457" t="s">
        <v>1375</v>
      </c>
      <c r="O47" s="457" t="s">
        <v>1375</v>
      </c>
      <c r="P47" s="456" t="s">
        <v>1375</v>
      </c>
      <c r="Q47" s="456" t="s">
        <v>1375</v>
      </c>
      <c r="R47" s="456" t="s">
        <v>1375</v>
      </c>
      <c r="S47" s="456" t="s">
        <v>1375</v>
      </c>
      <c r="T47" s="484" t="s">
        <v>1375</v>
      </c>
      <c r="U47" s="476" t="s">
        <v>1375</v>
      </c>
      <c r="V47" s="485" t="s">
        <v>1375</v>
      </c>
      <c r="W47" s="477" t="s">
        <v>1375</v>
      </c>
      <c r="X47" s="484" t="s">
        <v>1375</v>
      </c>
      <c r="Y47" s="476" t="s">
        <v>1375</v>
      </c>
      <c r="Z47" s="485">
        <v>200</v>
      </c>
      <c r="AA47" s="478" t="s">
        <v>1375</v>
      </c>
    </row>
    <row r="48" spans="1:27" ht="11.25" customHeight="1">
      <c r="A48" s="647">
        <v>101</v>
      </c>
      <c r="B48" s="500" t="s">
        <v>1029</v>
      </c>
      <c r="C48" s="452" t="s">
        <v>1375</v>
      </c>
      <c r="D48" s="452">
        <v>23913</v>
      </c>
      <c r="E48" s="454" t="s">
        <v>1375</v>
      </c>
      <c r="F48" s="452" t="s">
        <v>1375</v>
      </c>
      <c r="G48" s="452" t="s">
        <v>1375</v>
      </c>
      <c r="H48" s="454" t="s">
        <v>1375</v>
      </c>
      <c r="I48" s="456" t="s">
        <v>1375</v>
      </c>
      <c r="J48" s="454" t="s">
        <v>1375</v>
      </c>
      <c r="K48" s="454" t="s">
        <v>1375</v>
      </c>
      <c r="L48" s="454" t="s">
        <v>1375</v>
      </c>
      <c r="M48" s="454" t="s">
        <v>1375</v>
      </c>
      <c r="N48" s="457" t="s">
        <v>1375</v>
      </c>
      <c r="O48" s="457" t="s">
        <v>1375</v>
      </c>
      <c r="P48" s="454" t="s">
        <v>1375</v>
      </c>
      <c r="Q48" s="454" t="s">
        <v>1375</v>
      </c>
      <c r="R48" s="454" t="s">
        <v>1375</v>
      </c>
      <c r="S48" s="454" t="s">
        <v>1375</v>
      </c>
      <c r="T48" s="468" t="s">
        <v>1375</v>
      </c>
      <c r="U48" s="466" t="s">
        <v>1375</v>
      </c>
      <c r="V48" s="458" t="s">
        <v>1375</v>
      </c>
      <c r="W48" s="462" t="s">
        <v>1375</v>
      </c>
      <c r="X48" s="468" t="s">
        <v>1375</v>
      </c>
      <c r="Y48" s="466" t="s">
        <v>1375</v>
      </c>
      <c r="Z48" s="458" t="s">
        <v>1375</v>
      </c>
      <c r="AA48" s="467" t="s">
        <v>1375</v>
      </c>
    </row>
    <row r="49" spans="1:27" ht="11.25" customHeight="1">
      <c r="A49" s="660">
        <v>102</v>
      </c>
      <c r="B49" s="648" t="s">
        <v>72</v>
      </c>
      <c r="C49" s="452" t="s">
        <v>1375</v>
      </c>
      <c r="D49" s="452" t="s">
        <v>1375</v>
      </c>
      <c r="E49" s="454" t="s">
        <v>1375</v>
      </c>
      <c r="F49" s="452" t="s">
        <v>1375</v>
      </c>
      <c r="G49" s="452">
        <v>115056</v>
      </c>
      <c r="H49" s="454" t="s">
        <v>1375</v>
      </c>
      <c r="I49" s="456" t="s">
        <v>1375</v>
      </c>
      <c r="J49" s="454">
        <v>70092</v>
      </c>
      <c r="K49" s="454">
        <v>70092</v>
      </c>
      <c r="L49" s="454">
        <f>(K49/J49)*100</f>
        <v>100</v>
      </c>
      <c r="M49" s="454" t="s">
        <v>1375</v>
      </c>
      <c r="N49" s="457">
        <v>24000</v>
      </c>
      <c r="O49" s="457">
        <v>24000</v>
      </c>
      <c r="P49" s="454">
        <f>(O49/N49)*100</f>
        <v>100</v>
      </c>
      <c r="Q49" s="454">
        <f>(O49/K49)*100</f>
        <v>34.2407122068139</v>
      </c>
      <c r="R49" s="454" t="s">
        <v>1375</v>
      </c>
      <c r="S49" s="454">
        <v>9456</v>
      </c>
      <c r="T49" s="468" t="s">
        <v>1375</v>
      </c>
      <c r="U49" s="466" t="s">
        <v>1375</v>
      </c>
      <c r="V49" s="458" t="s">
        <v>1375</v>
      </c>
      <c r="W49" s="462">
        <v>740</v>
      </c>
      <c r="X49" s="468" t="s">
        <v>1375</v>
      </c>
      <c r="Y49" s="466" t="s">
        <v>1375</v>
      </c>
      <c r="Z49" s="458">
        <v>60</v>
      </c>
      <c r="AA49" s="467" t="s">
        <v>1375</v>
      </c>
    </row>
    <row r="50" spans="1:30" s="636" customFormat="1" ht="11.25" customHeight="1">
      <c r="A50" s="647">
        <v>105</v>
      </c>
      <c r="B50" s="648" t="s">
        <v>1612</v>
      </c>
      <c r="C50" s="452" t="s">
        <v>1375</v>
      </c>
      <c r="D50" s="452">
        <v>161.5</v>
      </c>
      <c r="E50" s="454" t="s">
        <v>1375</v>
      </c>
      <c r="F50" s="452" t="s">
        <v>1375</v>
      </c>
      <c r="G50" s="452" t="s">
        <v>1375</v>
      </c>
      <c r="H50" s="454" t="s">
        <v>1375</v>
      </c>
      <c r="I50" s="454" t="s">
        <v>1375</v>
      </c>
      <c r="J50" s="452" t="s">
        <v>1375</v>
      </c>
      <c r="K50" s="452" t="s">
        <v>1375</v>
      </c>
      <c r="L50" s="454" t="s">
        <v>1375</v>
      </c>
      <c r="M50" s="454" t="s">
        <v>1375</v>
      </c>
      <c r="N50" s="457" t="s">
        <v>1375</v>
      </c>
      <c r="O50" s="457" t="s">
        <v>1375</v>
      </c>
      <c r="P50" s="454" t="s">
        <v>1375</v>
      </c>
      <c r="Q50" s="454" t="s">
        <v>1375</v>
      </c>
      <c r="R50" s="452" t="s">
        <v>1375</v>
      </c>
      <c r="S50" s="452" t="s">
        <v>1375</v>
      </c>
      <c r="T50" s="468" t="s">
        <v>1375</v>
      </c>
      <c r="U50" s="466" t="s">
        <v>1375</v>
      </c>
      <c r="V50" s="458" t="s">
        <v>1375</v>
      </c>
      <c r="W50" s="462" t="s">
        <v>1375</v>
      </c>
      <c r="X50" s="468" t="s">
        <v>1375</v>
      </c>
      <c r="Y50" s="466" t="s">
        <v>1375</v>
      </c>
      <c r="Z50" s="458" t="s">
        <v>1375</v>
      </c>
      <c r="AA50" s="467" t="s">
        <v>1375</v>
      </c>
      <c r="AB50" s="577"/>
      <c r="AC50" s="503"/>
      <c r="AD50" s="503"/>
    </row>
    <row r="51" spans="1:27" ht="11.25" customHeight="1">
      <c r="A51" s="647">
        <v>108</v>
      </c>
      <c r="B51" s="648" t="s">
        <v>1614</v>
      </c>
      <c r="C51" s="452" t="s">
        <v>1375</v>
      </c>
      <c r="D51" s="452" t="s">
        <v>1375</v>
      </c>
      <c r="E51" s="454" t="s">
        <v>1375</v>
      </c>
      <c r="F51" s="452" t="s">
        <v>1375</v>
      </c>
      <c r="G51" s="452" t="s">
        <v>1375</v>
      </c>
      <c r="H51" s="454" t="s">
        <v>1375</v>
      </c>
      <c r="I51" s="454" t="s">
        <v>1375</v>
      </c>
      <c r="J51" s="452" t="s">
        <v>1375</v>
      </c>
      <c r="K51" s="452" t="s">
        <v>1375</v>
      </c>
      <c r="L51" s="454" t="s">
        <v>1375</v>
      </c>
      <c r="M51" s="454" t="s">
        <v>1375</v>
      </c>
      <c r="N51" s="453" t="s">
        <v>1375</v>
      </c>
      <c r="O51" s="453" t="s">
        <v>1375</v>
      </c>
      <c r="P51" s="454" t="s">
        <v>1375</v>
      </c>
      <c r="Q51" s="454" t="s">
        <v>1375</v>
      </c>
      <c r="R51" s="452">
        <v>5</v>
      </c>
      <c r="S51" s="452">
        <v>128</v>
      </c>
      <c r="T51" s="468" t="s">
        <v>1375</v>
      </c>
      <c r="U51" s="466" t="s">
        <v>1375</v>
      </c>
      <c r="V51" s="458" t="s">
        <v>1375</v>
      </c>
      <c r="W51" s="462">
        <v>40</v>
      </c>
      <c r="X51" s="468" t="s">
        <v>1375</v>
      </c>
      <c r="Y51" s="466">
        <f t="shared" si="13"/>
        <v>31.25</v>
      </c>
      <c r="Z51" s="458">
        <v>5</v>
      </c>
      <c r="AA51" s="467" t="s">
        <v>1375</v>
      </c>
    </row>
    <row r="52" spans="1:51" ht="11.25" customHeight="1">
      <c r="A52" s="647">
        <v>112</v>
      </c>
      <c r="B52" s="648" t="s">
        <v>1615</v>
      </c>
      <c r="C52" s="452" t="s">
        <v>1375</v>
      </c>
      <c r="D52" s="452" t="s">
        <v>1375</v>
      </c>
      <c r="E52" s="454" t="s">
        <v>1375</v>
      </c>
      <c r="F52" s="452" t="s">
        <v>1375</v>
      </c>
      <c r="G52" s="452" t="s">
        <v>1375</v>
      </c>
      <c r="H52" s="454" t="s">
        <v>1375</v>
      </c>
      <c r="I52" s="454" t="s">
        <v>1375</v>
      </c>
      <c r="J52" s="452" t="s">
        <v>1375</v>
      </c>
      <c r="K52" s="452" t="s">
        <v>1375</v>
      </c>
      <c r="L52" s="454" t="s">
        <v>1375</v>
      </c>
      <c r="M52" s="454" t="s">
        <v>1375</v>
      </c>
      <c r="N52" s="453" t="s">
        <v>1375</v>
      </c>
      <c r="O52" s="453" t="s">
        <v>1375</v>
      </c>
      <c r="P52" s="454" t="s">
        <v>1375</v>
      </c>
      <c r="Q52" s="454" t="s">
        <v>1375</v>
      </c>
      <c r="R52" s="452" t="s">
        <v>1375</v>
      </c>
      <c r="S52" s="452" t="s">
        <v>1375</v>
      </c>
      <c r="T52" s="468" t="s">
        <v>1375</v>
      </c>
      <c r="U52" s="466" t="s">
        <v>1375</v>
      </c>
      <c r="V52" s="458" t="s">
        <v>1375</v>
      </c>
      <c r="W52" s="462">
        <v>12300</v>
      </c>
      <c r="X52" s="468" t="s">
        <v>1375</v>
      </c>
      <c r="Y52" s="466" t="s">
        <v>1375</v>
      </c>
      <c r="Z52" s="458">
        <v>16000</v>
      </c>
      <c r="AA52" s="467" t="s">
        <v>1375</v>
      </c>
      <c r="AB52" s="661"/>
      <c r="AC52" s="661"/>
      <c r="AD52" s="661"/>
      <c r="AE52" s="662"/>
      <c r="AF52" s="662"/>
      <c r="AG52" s="662"/>
      <c r="AH52" s="662"/>
      <c r="AI52" s="662"/>
      <c r="AJ52" s="662"/>
      <c r="AK52" s="662"/>
      <c r="AL52" s="662"/>
      <c r="AM52" s="662"/>
      <c r="AN52" s="662"/>
      <c r="AO52" s="662"/>
      <c r="AP52" s="662"/>
      <c r="AQ52" s="662"/>
      <c r="AR52" s="662"/>
      <c r="AS52" s="662"/>
      <c r="AT52" s="662"/>
      <c r="AU52" s="662"/>
      <c r="AV52" s="662"/>
      <c r="AW52" s="662"/>
      <c r="AX52" s="662"/>
      <c r="AY52" s="662"/>
    </row>
    <row r="53" spans="1:27" ht="11.25" customHeight="1">
      <c r="A53" s="647">
        <v>114</v>
      </c>
      <c r="B53" s="648" t="s">
        <v>1616</v>
      </c>
      <c r="C53" s="452">
        <v>81000</v>
      </c>
      <c r="D53" s="452">
        <v>103700</v>
      </c>
      <c r="E53" s="454">
        <f>(D53/C53)*100</f>
        <v>128.0246913580247</v>
      </c>
      <c r="F53" s="452">
        <v>396000</v>
      </c>
      <c r="G53" s="452">
        <v>396000</v>
      </c>
      <c r="H53" s="454">
        <f>(G53/F53)*100</f>
        <v>100</v>
      </c>
      <c r="I53" s="454">
        <f t="shared" si="0"/>
        <v>381.870781099325</v>
      </c>
      <c r="J53" s="452">
        <v>263000</v>
      </c>
      <c r="K53" s="452">
        <v>203000</v>
      </c>
      <c r="L53" s="454">
        <f>(K53/J53)*100</f>
        <v>77.18631178707224</v>
      </c>
      <c r="M53" s="454">
        <f t="shared" si="12"/>
        <v>51.26262626262626</v>
      </c>
      <c r="N53" s="452">
        <v>74000</v>
      </c>
      <c r="O53" s="452">
        <v>74000</v>
      </c>
      <c r="P53" s="454">
        <f>(O53/N53)*100</f>
        <v>100</v>
      </c>
      <c r="Q53" s="454">
        <f>(O53/K53)*100</f>
        <v>36.45320197044335</v>
      </c>
      <c r="R53" s="452">
        <v>48000</v>
      </c>
      <c r="S53" s="452">
        <v>57745</v>
      </c>
      <c r="T53" s="468">
        <f>(S53/R53)*100</f>
        <v>120.30208333333334</v>
      </c>
      <c r="U53" s="466">
        <f>(S53/O53)*100</f>
        <v>78.03378378378379</v>
      </c>
      <c r="V53" s="458">
        <v>35000</v>
      </c>
      <c r="W53" s="462">
        <v>36323</v>
      </c>
      <c r="X53" s="468">
        <f>(W53/V53)*100</f>
        <v>103.78</v>
      </c>
      <c r="Y53" s="466">
        <f t="shared" si="13"/>
        <v>62.90241579357521</v>
      </c>
      <c r="Z53" s="458">
        <v>56900</v>
      </c>
      <c r="AA53" s="467">
        <f>(Z53/V53)*100</f>
        <v>162.57142857142856</v>
      </c>
    </row>
    <row r="54" spans="1:27" ht="11.25" customHeight="1">
      <c r="A54" s="647">
        <v>115</v>
      </c>
      <c r="B54" s="648" t="s">
        <v>595</v>
      </c>
      <c r="C54" s="453" t="s">
        <v>1375</v>
      </c>
      <c r="D54" s="453" t="s">
        <v>1375</v>
      </c>
      <c r="E54" s="454" t="s">
        <v>1375</v>
      </c>
      <c r="F54" s="453" t="s">
        <v>1375</v>
      </c>
      <c r="G54" s="452" t="s">
        <v>1375</v>
      </c>
      <c r="H54" s="454" t="s">
        <v>1375</v>
      </c>
      <c r="I54" s="454" t="s">
        <v>1375</v>
      </c>
      <c r="J54" s="452" t="s">
        <v>1375</v>
      </c>
      <c r="K54" s="452" t="s">
        <v>1375</v>
      </c>
      <c r="L54" s="454" t="s">
        <v>1375</v>
      </c>
      <c r="M54" s="454" t="s">
        <v>1375</v>
      </c>
      <c r="N54" s="453" t="s">
        <v>1375</v>
      </c>
      <c r="O54" s="453">
        <v>2050</v>
      </c>
      <c r="P54" s="454" t="s">
        <v>1375</v>
      </c>
      <c r="Q54" s="454" t="s">
        <v>1375</v>
      </c>
      <c r="R54" s="452" t="s">
        <v>1375</v>
      </c>
      <c r="S54" s="452" t="s">
        <v>1375</v>
      </c>
      <c r="T54" s="468" t="s">
        <v>1375</v>
      </c>
      <c r="U54" s="466" t="s">
        <v>1375</v>
      </c>
      <c r="V54" s="458" t="s">
        <v>1375</v>
      </c>
      <c r="W54" s="462" t="s">
        <v>1375</v>
      </c>
      <c r="X54" s="468" t="s">
        <v>1375</v>
      </c>
      <c r="Y54" s="466" t="s">
        <v>1375</v>
      </c>
      <c r="Z54" s="458" t="s">
        <v>1375</v>
      </c>
      <c r="AA54" s="467" t="s">
        <v>1375</v>
      </c>
    </row>
    <row r="55" spans="1:27" ht="11.25" customHeight="1" thickBot="1">
      <c r="A55" s="647">
        <v>191</v>
      </c>
      <c r="B55" s="648" t="s">
        <v>1116</v>
      </c>
      <c r="C55" s="453" t="s">
        <v>1375</v>
      </c>
      <c r="D55" s="453" t="s">
        <v>1375</v>
      </c>
      <c r="E55" s="454" t="s">
        <v>1375</v>
      </c>
      <c r="F55" s="453" t="s">
        <v>1375</v>
      </c>
      <c r="G55" s="452">
        <v>121</v>
      </c>
      <c r="H55" s="454" t="s">
        <v>1375</v>
      </c>
      <c r="I55" s="454" t="s">
        <v>1375</v>
      </c>
      <c r="J55" s="452" t="s">
        <v>1375</v>
      </c>
      <c r="K55" s="452" t="s">
        <v>1375</v>
      </c>
      <c r="L55" s="454" t="s">
        <v>1375</v>
      </c>
      <c r="M55" s="454" t="s">
        <v>1375</v>
      </c>
      <c r="N55" s="453" t="s">
        <v>1375</v>
      </c>
      <c r="O55" s="453" t="s">
        <v>1375</v>
      </c>
      <c r="P55" s="454" t="s">
        <v>1375</v>
      </c>
      <c r="Q55" s="454" t="s">
        <v>1375</v>
      </c>
      <c r="R55" s="452" t="s">
        <v>1375</v>
      </c>
      <c r="S55" s="452" t="s">
        <v>1375</v>
      </c>
      <c r="T55" s="468" t="s">
        <v>1375</v>
      </c>
      <c r="U55" s="466" t="s">
        <v>1375</v>
      </c>
      <c r="V55" s="458" t="s">
        <v>1375</v>
      </c>
      <c r="W55" s="462" t="s">
        <v>1375</v>
      </c>
      <c r="X55" s="482" t="s">
        <v>1375</v>
      </c>
      <c r="Y55" s="469" t="s">
        <v>1375</v>
      </c>
      <c r="Z55" s="460" t="s">
        <v>1375</v>
      </c>
      <c r="AA55" s="471" t="s">
        <v>1375</v>
      </c>
    </row>
    <row r="56" spans="1:30" s="656" customFormat="1" ht="12" customHeight="1" thickBot="1">
      <c r="A56" s="653" t="s">
        <v>83</v>
      </c>
      <c r="B56" s="654"/>
      <c r="C56" s="488">
        <f>SUM(C47:C55)</f>
        <v>81000</v>
      </c>
      <c r="D56" s="488">
        <f>SUM(D47:D55)</f>
        <v>127774.5</v>
      </c>
      <c r="E56" s="472">
        <f>(D56/C56)*100</f>
        <v>157.7462962962963</v>
      </c>
      <c r="F56" s="488">
        <f>SUM(F47:F55)</f>
        <v>396000</v>
      </c>
      <c r="G56" s="488">
        <f>SUM(G47:G55)</f>
        <v>511261</v>
      </c>
      <c r="H56" s="472">
        <f>(G56/F56)*100</f>
        <v>129.10631313131313</v>
      </c>
      <c r="I56" s="472">
        <f t="shared" si="0"/>
        <v>400.12756848980035</v>
      </c>
      <c r="J56" s="488">
        <f>SUM(J47:J55)</f>
        <v>333092</v>
      </c>
      <c r="K56" s="488">
        <f>SUM(K47:K55)</f>
        <v>273152.4</v>
      </c>
      <c r="L56" s="472">
        <f>(K56/J56)*100</f>
        <v>82.00509168638095</v>
      </c>
      <c r="M56" s="472">
        <f t="shared" si="12"/>
        <v>53.427192764556665</v>
      </c>
      <c r="N56" s="488">
        <f>SUM(N47:N55)</f>
        <v>98000</v>
      </c>
      <c r="O56" s="488">
        <f>SUM(O47:O55)</f>
        <v>100050</v>
      </c>
      <c r="P56" s="472">
        <f>(O56/N56)*100</f>
        <v>102.09183673469389</v>
      </c>
      <c r="Q56" s="472">
        <f>(O56/K56)*100</f>
        <v>36.62790442258607</v>
      </c>
      <c r="R56" s="488">
        <f>SUM(R47:R55)</f>
        <v>48005</v>
      </c>
      <c r="S56" s="488">
        <f>SUM(S47:S55)</f>
        <v>67329</v>
      </c>
      <c r="T56" s="483">
        <f>(S56/R56)*100</f>
        <v>140.25414019372982</v>
      </c>
      <c r="U56" s="473">
        <f>(S56/O56)*100</f>
        <v>67.29535232383807</v>
      </c>
      <c r="V56" s="487">
        <f>SUM(V47:V55)</f>
        <v>35000</v>
      </c>
      <c r="W56" s="487">
        <f>SUM(W47:W55)</f>
        <v>49403</v>
      </c>
      <c r="X56" s="493">
        <f>(W56/V56)*100</f>
        <v>141.15142857142857</v>
      </c>
      <c r="Y56" s="464">
        <f t="shared" si="13"/>
        <v>73.37551426576958</v>
      </c>
      <c r="Z56" s="634">
        <f>SUM(Z47:Z55)</f>
        <v>73165</v>
      </c>
      <c r="AA56" s="687">
        <f>(Z56/V56)*100</f>
        <v>209.04285714285714</v>
      </c>
      <c r="AB56" s="655"/>
      <c r="AC56" s="655"/>
      <c r="AD56" s="655"/>
    </row>
    <row r="57" spans="1:30" s="656" customFormat="1" ht="12" customHeight="1" thickBot="1">
      <c r="A57" s="653" t="s">
        <v>91</v>
      </c>
      <c r="B57" s="654"/>
      <c r="C57" s="488">
        <f>SUM(C14+C46+C56)</f>
        <v>792276</v>
      </c>
      <c r="D57" s="488">
        <f>SUM(D14+D46+D56)</f>
        <v>978892.2</v>
      </c>
      <c r="E57" s="472">
        <f>(D57/C57)*100</f>
        <v>123.55444314859973</v>
      </c>
      <c r="F57" s="488">
        <f>SUM(F14+F46+F56)</f>
        <v>1136962</v>
      </c>
      <c r="G57" s="488">
        <f>SUM(G14+G46+G56)</f>
        <v>1294745.8</v>
      </c>
      <c r="H57" s="472">
        <f>(G57/F57)*100</f>
        <v>113.8776669756773</v>
      </c>
      <c r="I57" s="472">
        <f t="shared" si="0"/>
        <v>132.26643342341478</v>
      </c>
      <c r="J57" s="488">
        <f>SUM(J14+J46+J56)</f>
        <v>1150464</v>
      </c>
      <c r="K57" s="488">
        <f>SUM(K14+K46+K56)</f>
        <v>1120149.1</v>
      </c>
      <c r="L57" s="472">
        <f>(K57/J57)*100</f>
        <v>97.36498491043615</v>
      </c>
      <c r="M57" s="472">
        <f t="shared" si="12"/>
        <v>86.51498232317108</v>
      </c>
      <c r="N57" s="488">
        <f>SUM(N14+N46+N56)</f>
        <v>914680</v>
      </c>
      <c r="O57" s="488">
        <f>SUM(O14+O46+O56)</f>
        <v>929047.6</v>
      </c>
      <c r="P57" s="472">
        <f>(O57/N57)*100</f>
        <v>101.57077885162025</v>
      </c>
      <c r="Q57" s="472">
        <f>(O57/K57)*100</f>
        <v>82.93963723222203</v>
      </c>
      <c r="R57" s="488">
        <f>SUM(R14+R46+R56)</f>
        <v>927910</v>
      </c>
      <c r="S57" s="488">
        <f>SUM(S14+S46+S56)</f>
        <v>1068110.7</v>
      </c>
      <c r="T57" s="483">
        <f>(S57/R57)*100</f>
        <v>115.10929939326012</v>
      </c>
      <c r="U57" s="473">
        <f>(S57/O57)*100</f>
        <v>114.96835038376936</v>
      </c>
      <c r="V57" s="488">
        <f>SUM(V14+V46+V56)</f>
        <v>1057623</v>
      </c>
      <c r="W57" s="488">
        <f>SUM(W14+W46+W56)</f>
        <v>1145270</v>
      </c>
      <c r="X57" s="493">
        <f>(W57/V57)*100</f>
        <v>108.28716849009523</v>
      </c>
      <c r="Y57" s="464">
        <f t="shared" si="13"/>
        <v>107.22390478814603</v>
      </c>
      <c r="Z57" s="633">
        <f>SUM(Z14+Z46+Z56)</f>
        <v>1161739</v>
      </c>
      <c r="AA57" s="686">
        <f>(Z57/V57)*100</f>
        <v>109.84433961818152</v>
      </c>
      <c r="AB57" s="655"/>
      <c r="AC57" s="655"/>
      <c r="AD57" s="655"/>
    </row>
    <row r="58" spans="1:27" ht="11.25" customHeight="1">
      <c r="A58" s="657">
        <v>102</v>
      </c>
      <c r="B58" s="658" t="s">
        <v>92</v>
      </c>
      <c r="C58" s="457">
        <v>73556</v>
      </c>
      <c r="D58" s="457">
        <v>73556</v>
      </c>
      <c r="E58" s="456">
        <f>(D58/C58)*100</f>
        <v>100</v>
      </c>
      <c r="F58" s="457">
        <v>78169</v>
      </c>
      <c r="G58" s="457">
        <v>82766</v>
      </c>
      <c r="H58" s="456">
        <f>(G58/F58)*100</f>
        <v>105.88084790645908</v>
      </c>
      <c r="I58" s="456">
        <f t="shared" si="0"/>
        <v>112.52107238022731</v>
      </c>
      <c r="J58" s="457">
        <v>82756</v>
      </c>
      <c r="K58" s="457">
        <v>95126</v>
      </c>
      <c r="L58" s="456">
        <f>(K58/J58)*100</f>
        <v>114.94755667262797</v>
      </c>
      <c r="M58" s="456">
        <f t="shared" si="12"/>
        <v>114.93366841456636</v>
      </c>
      <c r="N58" s="457">
        <v>86000</v>
      </c>
      <c r="O58" s="457">
        <v>99425.2</v>
      </c>
      <c r="P58" s="456">
        <f>(O58/N58)*100</f>
        <v>115.6106976744186</v>
      </c>
      <c r="Q58" s="456">
        <f>(O58/K58)*100</f>
        <v>104.51947942728592</v>
      </c>
      <c r="R58" s="456">
        <v>99425</v>
      </c>
      <c r="S58" s="456">
        <v>101854.1</v>
      </c>
      <c r="T58" s="484">
        <f>(S58/R58)*100</f>
        <v>102.44314810158413</v>
      </c>
      <c r="U58" s="476">
        <f>(S58/O58)*100</f>
        <v>102.442942030793</v>
      </c>
      <c r="V58" s="485">
        <v>191740</v>
      </c>
      <c r="W58" s="477">
        <v>200319.8</v>
      </c>
      <c r="X58" s="484">
        <f>(W58/V58)*100</f>
        <v>104.47470533013454</v>
      </c>
      <c r="Y58" s="476">
        <f t="shared" si="13"/>
        <v>196.67328070249502</v>
      </c>
      <c r="Z58" s="485">
        <v>214585</v>
      </c>
      <c r="AA58" s="478">
        <f>(Z58/V58)*100</f>
        <v>111.91457181600084</v>
      </c>
    </row>
    <row r="59" spans="1:27" ht="11.25" customHeight="1">
      <c r="A59" s="657">
        <v>102</v>
      </c>
      <c r="B59" s="658" t="s">
        <v>1265</v>
      </c>
      <c r="C59" s="457">
        <v>1200</v>
      </c>
      <c r="D59" s="457">
        <v>67730.5</v>
      </c>
      <c r="E59" s="456">
        <f>(D59/C59)*100</f>
        <v>5644.208333333334</v>
      </c>
      <c r="F59" s="457">
        <v>1700</v>
      </c>
      <c r="G59" s="457">
        <v>58314</v>
      </c>
      <c r="H59" s="456">
        <f>(G59/F59)*100</f>
        <v>3430.2352941176473</v>
      </c>
      <c r="I59" s="456">
        <f>(G59/D59)*100</f>
        <v>86.09710543994213</v>
      </c>
      <c r="J59" s="457">
        <v>4000</v>
      </c>
      <c r="K59" s="457">
        <v>39126.3</v>
      </c>
      <c r="L59" s="456">
        <f>(K59/J59)*100</f>
        <v>978.1575</v>
      </c>
      <c r="M59" s="456">
        <f>(K59/G59)*100</f>
        <v>67.0958946393662</v>
      </c>
      <c r="N59" s="457">
        <v>6000</v>
      </c>
      <c r="O59" s="457">
        <v>295821.3</v>
      </c>
      <c r="P59" s="456">
        <f>(O59/N59)*100</f>
        <v>4930.3550000000005</v>
      </c>
      <c r="Q59" s="456">
        <f>(O59/K59)*100</f>
        <v>756.0676578158424</v>
      </c>
      <c r="R59" s="456">
        <v>7000</v>
      </c>
      <c r="S59" s="456">
        <v>406822.1</v>
      </c>
      <c r="T59" s="484">
        <f>(S59/R59)*100</f>
        <v>5811.744285714285</v>
      </c>
      <c r="U59" s="476">
        <f>(S59/O59)*100</f>
        <v>137.52292346764753</v>
      </c>
      <c r="V59" s="485">
        <v>2000</v>
      </c>
      <c r="W59" s="477">
        <v>211937.3</v>
      </c>
      <c r="X59" s="468" t="s">
        <v>1375</v>
      </c>
      <c r="Y59" s="466">
        <f t="shared" si="13"/>
        <v>52.095817803408416</v>
      </c>
      <c r="Z59" s="485">
        <v>2650</v>
      </c>
      <c r="AA59" s="467">
        <f>(Z59/V59)*100</f>
        <v>132.5</v>
      </c>
    </row>
    <row r="60" spans="1:27" ht="11.25" customHeight="1">
      <c r="A60" s="647">
        <v>102</v>
      </c>
      <c r="B60" s="663" t="s">
        <v>1115</v>
      </c>
      <c r="C60" s="452" t="s">
        <v>1375</v>
      </c>
      <c r="D60" s="452" t="s">
        <v>1375</v>
      </c>
      <c r="E60" s="454" t="s">
        <v>1375</v>
      </c>
      <c r="F60" s="452" t="s">
        <v>1375</v>
      </c>
      <c r="G60" s="452">
        <v>48500</v>
      </c>
      <c r="H60" s="454" t="s">
        <v>1375</v>
      </c>
      <c r="I60" s="454" t="s">
        <v>1375</v>
      </c>
      <c r="J60" s="452" t="s">
        <v>1375</v>
      </c>
      <c r="K60" s="452">
        <v>40000</v>
      </c>
      <c r="L60" s="454" t="s">
        <v>1375</v>
      </c>
      <c r="M60" s="454">
        <f>(K60/G60)*100</f>
        <v>82.4742268041237</v>
      </c>
      <c r="N60" s="452" t="s">
        <v>1375</v>
      </c>
      <c r="O60" s="452">
        <v>17700</v>
      </c>
      <c r="P60" s="454" t="s">
        <v>1375</v>
      </c>
      <c r="Q60" s="454">
        <f>(O60/K60)*100</f>
        <v>44.25</v>
      </c>
      <c r="R60" s="454">
        <v>5000</v>
      </c>
      <c r="S60" s="454" t="s">
        <v>1375</v>
      </c>
      <c r="T60" s="468" t="s">
        <v>1375</v>
      </c>
      <c r="U60" s="466" t="s">
        <v>1375</v>
      </c>
      <c r="V60" s="458" t="s">
        <v>1375</v>
      </c>
      <c r="W60" s="462" t="s">
        <v>1375</v>
      </c>
      <c r="X60" s="468" t="s">
        <v>1375</v>
      </c>
      <c r="Y60" s="466" t="s">
        <v>1375</v>
      </c>
      <c r="Z60" s="458" t="s">
        <v>1375</v>
      </c>
      <c r="AA60" s="467" t="s">
        <v>1375</v>
      </c>
    </row>
    <row r="61" spans="1:27" ht="11.25" customHeight="1">
      <c r="A61" s="664">
        <v>101.112</v>
      </c>
      <c r="B61" s="648" t="s">
        <v>965</v>
      </c>
      <c r="C61" s="452" t="s">
        <v>1375</v>
      </c>
      <c r="D61" s="452" t="s">
        <v>1375</v>
      </c>
      <c r="E61" s="454" t="s">
        <v>1375</v>
      </c>
      <c r="F61" s="452" t="s">
        <v>1375</v>
      </c>
      <c r="G61" s="452">
        <v>1256</v>
      </c>
      <c r="H61" s="454" t="s">
        <v>1375</v>
      </c>
      <c r="I61" s="454" t="s">
        <v>1375</v>
      </c>
      <c r="J61" s="454" t="s">
        <v>1375</v>
      </c>
      <c r="K61" s="454" t="s">
        <v>1375</v>
      </c>
      <c r="L61" s="454" t="s">
        <v>1375</v>
      </c>
      <c r="M61" s="454" t="s">
        <v>1375</v>
      </c>
      <c r="N61" s="452" t="s">
        <v>1375</v>
      </c>
      <c r="O61" s="452" t="s">
        <v>1375</v>
      </c>
      <c r="P61" s="454" t="s">
        <v>1375</v>
      </c>
      <c r="Q61" s="454" t="s">
        <v>1375</v>
      </c>
      <c r="R61" s="454" t="s">
        <v>1375</v>
      </c>
      <c r="S61" s="454" t="s">
        <v>1375</v>
      </c>
      <c r="T61" s="468" t="s">
        <v>1375</v>
      </c>
      <c r="U61" s="466" t="s">
        <v>1375</v>
      </c>
      <c r="V61" s="458" t="s">
        <v>1375</v>
      </c>
      <c r="W61" s="462" t="s">
        <v>1375</v>
      </c>
      <c r="X61" s="468" t="s">
        <v>1375</v>
      </c>
      <c r="Y61" s="466" t="s">
        <v>1375</v>
      </c>
      <c r="Z61" s="458" t="s">
        <v>1375</v>
      </c>
      <c r="AA61" s="467" t="s">
        <v>1375</v>
      </c>
    </row>
    <row r="62" spans="1:30" s="668" customFormat="1" ht="22.5" customHeight="1">
      <c r="A62" s="665">
        <v>110</v>
      </c>
      <c r="B62" s="666" t="s">
        <v>966</v>
      </c>
      <c r="C62" s="452" t="s">
        <v>1375</v>
      </c>
      <c r="D62" s="452">
        <v>135</v>
      </c>
      <c r="E62" s="454" t="s">
        <v>1375</v>
      </c>
      <c r="F62" s="452" t="s">
        <v>1375</v>
      </c>
      <c r="G62" s="452">
        <v>20</v>
      </c>
      <c r="H62" s="454" t="s">
        <v>1375</v>
      </c>
      <c r="I62" s="454">
        <f t="shared" si="0"/>
        <v>14.814814814814813</v>
      </c>
      <c r="J62" s="454" t="s">
        <v>1375</v>
      </c>
      <c r="K62" s="454" t="s">
        <v>1375</v>
      </c>
      <c r="L62" s="454" t="s">
        <v>1375</v>
      </c>
      <c r="M62" s="454" t="s">
        <v>1375</v>
      </c>
      <c r="N62" s="452" t="s">
        <v>1375</v>
      </c>
      <c r="O62" s="452" t="s">
        <v>1375</v>
      </c>
      <c r="P62" s="454" t="s">
        <v>1375</v>
      </c>
      <c r="Q62" s="454" t="s">
        <v>1375</v>
      </c>
      <c r="R62" s="454" t="s">
        <v>1375</v>
      </c>
      <c r="S62" s="454" t="s">
        <v>1375</v>
      </c>
      <c r="T62" s="468" t="s">
        <v>1375</v>
      </c>
      <c r="U62" s="466" t="s">
        <v>1375</v>
      </c>
      <c r="V62" s="458" t="s">
        <v>1375</v>
      </c>
      <c r="W62" s="462" t="s">
        <v>1375</v>
      </c>
      <c r="X62" s="468" t="s">
        <v>1375</v>
      </c>
      <c r="Y62" s="466" t="s">
        <v>1375</v>
      </c>
      <c r="Z62" s="458" t="s">
        <v>1375</v>
      </c>
      <c r="AA62" s="467" t="s">
        <v>1375</v>
      </c>
      <c r="AB62" s="667"/>
      <c r="AC62" s="667"/>
      <c r="AD62" s="667"/>
    </row>
    <row r="63" spans="1:30" s="668" customFormat="1" ht="13.5" customHeight="1" thickBot="1">
      <c r="A63" s="665">
        <v>102</v>
      </c>
      <c r="B63" s="658" t="s">
        <v>408</v>
      </c>
      <c r="C63" s="452" t="s">
        <v>1375</v>
      </c>
      <c r="D63" s="452">
        <v>16280</v>
      </c>
      <c r="E63" s="454" t="s">
        <v>1375</v>
      </c>
      <c r="F63" s="452">
        <v>40000</v>
      </c>
      <c r="G63" s="452">
        <v>50477</v>
      </c>
      <c r="H63" s="489">
        <f>(G63/F63)*100</f>
        <v>126.1925</v>
      </c>
      <c r="I63" s="489">
        <f>(G63/D63)*100</f>
        <v>310.0552825552826</v>
      </c>
      <c r="J63" s="454" t="s">
        <v>1375</v>
      </c>
      <c r="K63" s="454">
        <v>71715</v>
      </c>
      <c r="L63" s="489" t="s">
        <v>1375</v>
      </c>
      <c r="M63" s="454">
        <f t="shared" si="12"/>
        <v>142.07460823741508</v>
      </c>
      <c r="N63" s="452" t="s">
        <v>1375</v>
      </c>
      <c r="O63" s="452">
        <v>44860</v>
      </c>
      <c r="P63" s="456" t="s">
        <v>1375</v>
      </c>
      <c r="Q63" s="456">
        <f>(O63/K63)*100</f>
        <v>62.553161821097405</v>
      </c>
      <c r="R63" s="454" t="s">
        <v>1375</v>
      </c>
      <c r="S63" s="454">
        <v>87335.2</v>
      </c>
      <c r="T63" s="484" t="s">
        <v>1375</v>
      </c>
      <c r="U63" s="476">
        <f>(S63/O63)*100</f>
        <v>194.68390548372713</v>
      </c>
      <c r="V63" s="458" t="s">
        <v>1375</v>
      </c>
      <c r="W63" s="462">
        <v>186534.2</v>
      </c>
      <c r="X63" s="482" t="s">
        <v>1375</v>
      </c>
      <c r="Y63" s="469">
        <f t="shared" si="13"/>
        <v>213.58421346719308</v>
      </c>
      <c r="Z63" s="460">
        <v>42455</v>
      </c>
      <c r="AA63" s="471" t="s">
        <v>1375</v>
      </c>
      <c r="AB63" s="667"/>
      <c r="AC63" s="667"/>
      <c r="AD63" s="667"/>
    </row>
    <row r="64" spans="1:30" s="656" customFormat="1" ht="12" customHeight="1" thickBot="1">
      <c r="A64" s="653" t="s">
        <v>479</v>
      </c>
      <c r="B64" s="654"/>
      <c r="C64" s="488">
        <f>SUM(C58:C63)</f>
        <v>74756</v>
      </c>
      <c r="D64" s="488">
        <f>SUM(D58:D63)</f>
        <v>157701.5</v>
      </c>
      <c r="E64" s="472">
        <f>(D64/C64)*100</f>
        <v>210.95497351383167</v>
      </c>
      <c r="F64" s="488">
        <f>SUM(F58:F63)</f>
        <v>119869</v>
      </c>
      <c r="G64" s="488">
        <f>SUM(G58:G63)</f>
        <v>241333</v>
      </c>
      <c r="H64" s="472">
        <f>(G64/F64)*100</f>
        <v>201.33061925935812</v>
      </c>
      <c r="I64" s="472">
        <f t="shared" si="0"/>
        <v>153.03151840660996</v>
      </c>
      <c r="J64" s="488">
        <f>SUM(J58:J63)</f>
        <v>86756</v>
      </c>
      <c r="K64" s="488">
        <f>SUM(K58:K63)</f>
        <v>245967.3</v>
      </c>
      <c r="L64" s="472">
        <f>(K64/J64)*100</f>
        <v>283.516183318733</v>
      </c>
      <c r="M64" s="472">
        <f t="shared" si="12"/>
        <v>101.9202927075866</v>
      </c>
      <c r="N64" s="488">
        <f>SUM(N58:N63)</f>
        <v>92000</v>
      </c>
      <c r="O64" s="488">
        <f>SUM(O58:O63)</f>
        <v>457806.5</v>
      </c>
      <c r="P64" s="472">
        <f>(O64/N64)*100</f>
        <v>497.6157608695652</v>
      </c>
      <c r="Q64" s="472">
        <f>(O64/K64)*100</f>
        <v>186.1249442507195</v>
      </c>
      <c r="R64" s="488">
        <f>SUM(R58:R63)</f>
        <v>111425</v>
      </c>
      <c r="S64" s="488">
        <f>SUM(S58:S63)</f>
        <v>596011.3999999999</v>
      </c>
      <c r="T64" s="483">
        <f>(S64/R64)*100</f>
        <v>534.8991698451873</v>
      </c>
      <c r="U64" s="473">
        <f>(S64/O64)*100</f>
        <v>130.18849666835223</v>
      </c>
      <c r="V64" s="488">
        <f>SUM(V58:V63)</f>
        <v>193740</v>
      </c>
      <c r="W64" s="488">
        <f>SUM(W58:W63)</f>
        <v>598791.3</v>
      </c>
      <c r="X64" s="483">
        <f>(W64/V64)*100</f>
        <v>309.0695261690926</v>
      </c>
      <c r="Y64" s="473">
        <f t="shared" si="13"/>
        <v>100.46641725309284</v>
      </c>
      <c r="Z64" s="488">
        <f>SUM(Z58:Z63)</f>
        <v>259690</v>
      </c>
      <c r="AA64" s="686">
        <f>(Z64/V64)*100</f>
        <v>134.04046660472798</v>
      </c>
      <c r="AB64" s="655"/>
      <c r="AC64" s="655"/>
      <c r="AD64" s="655"/>
    </row>
    <row r="65" spans="1:30" s="691" customFormat="1" ht="16.5" customHeight="1" thickBot="1">
      <c r="A65" s="1296" t="s">
        <v>480</v>
      </c>
      <c r="B65" s="1297"/>
      <c r="C65" s="461">
        <f>SUM(C57+C64)</f>
        <v>867032</v>
      </c>
      <c r="D65" s="461">
        <f>SUM(D57+D64)</f>
        <v>1136593.7</v>
      </c>
      <c r="E65" s="461">
        <f>(D65/C65)*100</f>
        <v>131.0901673755986</v>
      </c>
      <c r="F65" s="461">
        <f>SUM(F57+F64)</f>
        <v>1256831</v>
      </c>
      <c r="G65" s="461">
        <f>SUM(G57+G64)</f>
        <v>1536078.8</v>
      </c>
      <c r="H65" s="461">
        <f>(G65/F65)*100</f>
        <v>122.21840486111499</v>
      </c>
      <c r="I65" s="461">
        <f t="shared" si="0"/>
        <v>135.1475729629682</v>
      </c>
      <c r="J65" s="461">
        <f>SUM(J57+J64)</f>
        <v>1237220</v>
      </c>
      <c r="K65" s="461">
        <f>SUM(K57+K64)</f>
        <v>1366116.4000000001</v>
      </c>
      <c r="L65" s="461">
        <f>(K65/J65)*100</f>
        <v>110.41822796269057</v>
      </c>
      <c r="M65" s="461">
        <f t="shared" si="12"/>
        <v>88.93530722512413</v>
      </c>
      <c r="N65" s="461">
        <f>SUM(N57+N64)</f>
        <v>1006680</v>
      </c>
      <c r="O65" s="461">
        <f>SUM(O57+O64)</f>
        <v>1386854.1</v>
      </c>
      <c r="P65" s="461">
        <f>(O65/N65)*100</f>
        <v>137.7651388723328</v>
      </c>
      <c r="Q65" s="461">
        <f>(O65/K65)*100</f>
        <v>101.51800388312444</v>
      </c>
      <c r="R65" s="461">
        <f>SUM(R57+R64)</f>
        <v>1039335</v>
      </c>
      <c r="S65" s="461">
        <f>SUM(S57+S64)</f>
        <v>1664122.0999999999</v>
      </c>
      <c r="T65" s="461">
        <f>(S65/R65)*100</f>
        <v>160.11412104855506</v>
      </c>
      <c r="U65" s="465">
        <f>(S65/O65)*100</f>
        <v>119.9925860982781</v>
      </c>
      <c r="V65" s="461">
        <f>SUM(V57+V64)</f>
        <v>1251363</v>
      </c>
      <c r="W65" s="461">
        <f>SUM(W57+W64)</f>
        <v>1744061.3</v>
      </c>
      <c r="X65" s="688">
        <f>(W65/V65)*100</f>
        <v>139.37293175521413</v>
      </c>
      <c r="Y65" s="494">
        <f t="shared" si="13"/>
        <v>104.8036859795324</v>
      </c>
      <c r="Z65" s="461">
        <f>SUM(Z57+Z64)</f>
        <v>1421429</v>
      </c>
      <c r="AA65" s="689">
        <f>(Z65/V65)*100</f>
        <v>113.59046096136774</v>
      </c>
      <c r="AB65" s="690"/>
      <c r="AC65" s="690"/>
      <c r="AD65" s="690"/>
    </row>
    <row r="66" spans="1:7" ht="13.5" customHeight="1" thickTop="1">
      <c r="A66" s="575" t="s">
        <v>522</v>
      </c>
      <c r="B66" s="576" t="s">
        <v>385</v>
      </c>
      <c r="D66" s="670"/>
      <c r="E66" s="670"/>
      <c r="F66" s="670"/>
      <c r="G66" s="670"/>
    </row>
    <row r="67" spans="1:7" ht="16.5" customHeight="1">
      <c r="A67" s="575"/>
      <c r="B67" s="576"/>
      <c r="D67" s="670"/>
      <c r="E67" s="670"/>
      <c r="F67" s="670"/>
      <c r="G67" s="670"/>
    </row>
    <row r="68" spans="1:27" ht="15.75" customHeight="1">
      <c r="A68" s="1298" t="s">
        <v>1117</v>
      </c>
      <c r="B68" s="1298"/>
      <c r="C68" s="1298"/>
      <c r="D68" s="1298"/>
      <c r="E68" s="1298"/>
      <c r="F68" s="1298"/>
      <c r="G68" s="1298"/>
      <c r="H68" s="1298"/>
      <c r="I68" s="1298"/>
      <c r="J68" s="1298"/>
      <c r="K68" s="1298"/>
      <c r="L68" s="1298"/>
      <c r="M68" s="1298"/>
      <c r="N68" s="1298"/>
      <c r="O68" s="1298"/>
      <c r="P68" s="1298"/>
      <c r="Q68" s="1298"/>
      <c r="R68" s="1298"/>
      <c r="S68" s="1298"/>
      <c r="T68" s="1298"/>
      <c r="U68" s="1298"/>
      <c r="V68" s="1298"/>
      <c r="W68" s="1298"/>
      <c r="X68" s="1298"/>
      <c r="Y68" s="1298"/>
      <c r="Z68" s="1298"/>
      <c r="AA68" s="1298"/>
    </row>
    <row r="69" spans="4:27" ht="11.25" customHeight="1" thickBot="1">
      <c r="D69" s="670"/>
      <c r="E69" s="670"/>
      <c r="F69" s="670"/>
      <c r="G69" s="670"/>
      <c r="U69" s="671"/>
      <c r="Y69" s="671"/>
      <c r="Z69" s="672"/>
      <c r="AA69" s="672"/>
    </row>
    <row r="70" spans="1:30" s="636" customFormat="1" ht="50.25" customHeight="1" thickTop="1">
      <c r="A70" s="1288" t="s">
        <v>1609</v>
      </c>
      <c r="B70" s="1290" t="s">
        <v>1610</v>
      </c>
      <c r="C70" s="673" t="s">
        <v>1017</v>
      </c>
      <c r="D70" s="674" t="s">
        <v>1018</v>
      </c>
      <c r="E70" s="1292" t="s">
        <v>1019</v>
      </c>
      <c r="F70" s="675" t="s">
        <v>1017</v>
      </c>
      <c r="G70" s="674" t="s">
        <v>1018</v>
      </c>
      <c r="H70" s="1280" t="s">
        <v>1019</v>
      </c>
      <c r="I70" s="1281" t="s">
        <v>1020</v>
      </c>
      <c r="J70" s="675" t="s">
        <v>1017</v>
      </c>
      <c r="K70" s="674" t="s">
        <v>1018</v>
      </c>
      <c r="L70" s="1280" t="s">
        <v>1019</v>
      </c>
      <c r="M70" s="1281" t="s">
        <v>1021</v>
      </c>
      <c r="N70" s="675" t="s">
        <v>1017</v>
      </c>
      <c r="O70" s="674" t="s">
        <v>1018</v>
      </c>
      <c r="P70" s="1280" t="s">
        <v>1019</v>
      </c>
      <c r="Q70" s="1281" t="s">
        <v>1022</v>
      </c>
      <c r="R70" s="675" t="s">
        <v>1017</v>
      </c>
      <c r="S70" s="674" t="s">
        <v>1018</v>
      </c>
      <c r="T70" s="1280" t="s">
        <v>1019</v>
      </c>
      <c r="U70" s="1283" t="s">
        <v>967</v>
      </c>
      <c r="V70" s="675" t="s">
        <v>1017</v>
      </c>
      <c r="W70" s="674" t="s">
        <v>1018</v>
      </c>
      <c r="X70" s="1280" t="s">
        <v>1019</v>
      </c>
      <c r="Y70" s="1279" t="s">
        <v>409</v>
      </c>
      <c r="Z70" s="640" t="s">
        <v>1023</v>
      </c>
      <c r="AA70" s="1285" t="s">
        <v>410</v>
      </c>
      <c r="AB70" s="503"/>
      <c r="AC70" s="503"/>
      <c r="AD70" s="503"/>
    </row>
    <row r="71" spans="1:30" s="636" customFormat="1" ht="11.25" customHeight="1">
      <c r="A71" s="1289"/>
      <c r="B71" s="1291"/>
      <c r="C71" s="642" t="s">
        <v>80</v>
      </c>
      <c r="D71" s="643" t="s">
        <v>80</v>
      </c>
      <c r="E71" s="1293"/>
      <c r="F71" s="644" t="s">
        <v>80</v>
      </c>
      <c r="G71" s="643" t="s">
        <v>80</v>
      </c>
      <c r="H71" s="1278"/>
      <c r="I71" s="1294"/>
      <c r="J71" s="644" t="s">
        <v>80</v>
      </c>
      <c r="K71" s="643" t="s">
        <v>80</v>
      </c>
      <c r="L71" s="1278"/>
      <c r="M71" s="1282"/>
      <c r="N71" s="644" t="s">
        <v>80</v>
      </c>
      <c r="O71" s="643" t="s">
        <v>80</v>
      </c>
      <c r="P71" s="1278"/>
      <c r="Q71" s="1282"/>
      <c r="R71" s="644" t="s">
        <v>80</v>
      </c>
      <c r="S71" s="643" t="s">
        <v>80</v>
      </c>
      <c r="T71" s="1278"/>
      <c r="U71" s="1284"/>
      <c r="V71" s="644" t="s">
        <v>80</v>
      </c>
      <c r="W71" s="643" t="s">
        <v>80</v>
      </c>
      <c r="X71" s="1278"/>
      <c r="Y71" s="1279"/>
      <c r="Z71" s="644" t="s">
        <v>80</v>
      </c>
      <c r="AA71" s="1286"/>
      <c r="AB71" s="503"/>
      <c r="AC71" s="503"/>
      <c r="AD71" s="503"/>
    </row>
    <row r="72" spans="1:30" s="668" customFormat="1" ht="12" customHeight="1">
      <c r="A72" s="647">
        <v>102</v>
      </c>
      <c r="B72" s="648" t="s">
        <v>383</v>
      </c>
      <c r="C72" s="452">
        <v>374440</v>
      </c>
      <c r="D72" s="452">
        <v>167607</v>
      </c>
      <c r="E72" s="454">
        <f>(D72/C72)*100</f>
        <v>44.762044653349</v>
      </c>
      <c r="F72" s="452" t="s">
        <v>1375</v>
      </c>
      <c r="G72" s="452" t="s">
        <v>1375</v>
      </c>
      <c r="H72" s="454" t="s">
        <v>1375</v>
      </c>
      <c r="I72" s="454" t="s">
        <v>1375</v>
      </c>
      <c r="J72" s="454" t="s">
        <v>1375</v>
      </c>
      <c r="K72" s="454" t="s">
        <v>1375</v>
      </c>
      <c r="L72" s="454" t="s">
        <v>1375</v>
      </c>
      <c r="M72" s="454" t="s">
        <v>1375</v>
      </c>
      <c r="N72" s="452">
        <v>90000</v>
      </c>
      <c r="O72" s="454">
        <v>156040</v>
      </c>
      <c r="P72" s="454">
        <f>(O72/N72)*100</f>
        <v>173.3777777777778</v>
      </c>
      <c r="Q72" s="454" t="s">
        <v>1375</v>
      </c>
      <c r="R72" s="452">
        <v>40960</v>
      </c>
      <c r="S72" s="452">
        <v>40960</v>
      </c>
      <c r="T72" s="468">
        <f>(S72/R72)*100</f>
        <v>100</v>
      </c>
      <c r="U72" s="466">
        <f>(S72/O72)*100</f>
        <v>26.249679569341193</v>
      </c>
      <c r="V72" s="462">
        <v>27000</v>
      </c>
      <c r="W72" s="462">
        <v>45024.6</v>
      </c>
      <c r="X72" s="468">
        <f>(W72/V72)*100</f>
        <v>166.7577777777778</v>
      </c>
      <c r="Y72" s="466">
        <f>(W72/S72)*100</f>
        <v>109.92333984375</v>
      </c>
      <c r="Z72" s="458" t="s">
        <v>1375</v>
      </c>
      <c r="AA72" s="467" t="s">
        <v>1375</v>
      </c>
      <c r="AB72" s="661"/>
      <c r="AC72" s="667"/>
      <c r="AD72" s="667"/>
    </row>
    <row r="73" spans="1:30" s="668" customFormat="1" ht="24" customHeight="1">
      <c r="A73" s="647">
        <v>102</v>
      </c>
      <c r="B73" s="666" t="s">
        <v>968</v>
      </c>
      <c r="C73" s="452">
        <v>-61756</v>
      </c>
      <c r="D73" s="452">
        <v>-37756</v>
      </c>
      <c r="E73" s="454">
        <f>(D73/C73)*100</f>
        <v>61.13737936394844</v>
      </c>
      <c r="F73" s="452">
        <v>-38066</v>
      </c>
      <c r="G73" s="452">
        <v>-38066</v>
      </c>
      <c r="H73" s="454">
        <f>(G73/F73)*100</f>
        <v>100</v>
      </c>
      <c r="I73" s="454">
        <f>(G73/D73)*100</f>
        <v>100.82106155313062</v>
      </c>
      <c r="J73" s="452">
        <v>-40266</v>
      </c>
      <c r="K73" s="452">
        <v>-40266</v>
      </c>
      <c r="L73" s="454">
        <f>(K73/J73)*100</f>
        <v>100</v>
      </c>
      <c r="M73" s="454">
        <f>(K73/G73)*100</f>
        <v>105.77943571691273</v>
      </c>
      <c r="N73" s="452">
        <v>-64937</v>
      </c>
      <c r="O73" s="452">
        <v>-65785</v>
      </c>
      <c r="P73" s="454">
        <f>(O73/N73)*100</f>
        <v>101.30588108474367</v>
      </c>
      <c r="Q73" s="454">
        <f>(O73/K73)*100</f>
        <v>163.37604927233895</v>
      </c>
      <c r="R73" s="452">
        <v>-38562</v>
      </c>
      <c r="S73" s="452">
        <v>-38562</v>
      </c>
      <c r="T73" s="468">
        <f>(S73/R73)*100</f>
        <v>100</v>
      </c>
      <c r="U73" s="466">
        <f>(S73/O73)*100</f>
        <v>58.61822603937068</v>
      </c>
      <c r="V73" s="462">
        <v>-24739</v>
      </c>
      <c r="W73" s="462">
        <v>-24739</v>
      </c>
      <c r="X73" s="468">
        <f>(W73/V73)*100</f>
        <v>100</v>
      </c>
      <c r="Y73" s="466">
        <f>(W73/S73)*100</f>
        <v>64.15383019552928</v>
      </c>
      <c r="Z73" s="458">
        <v>-32043</v>
      </c>
      <c r="AA73" s="467">
        <f>(Z73/R73)*100</f>
        <v>83.09475649603236</v>
      </c>
      <c r="AB73" s="661"/>
      <c r="AC73" s="667"/>
      <c r="AD73" s="667"/>
    </row>
    <row r="74" spans="1:30" s="668" customFormat="1" ht="24" customHeight="1" thickBot="1">
      <c r="A74" s="677">
        <v>102</v>
      </c>
      <c r="B74" s="678" t="s">
        <v>969</v>
      </c>
      <c r="C74" s="490" t="s">
        <v>1375</v>
      </c>
      <c r="D74" s="490">
        <v>112708.9</v>
      </c>
      <c r="E74" s="491" t="s">
        <v>1375</v>
      </c>
      <c r="F74" s="490" t="s">
        <v>1375</v>
      </c>
      <c r="G74" s="490">
        <v>197719.9</v>
      </c>
      <c r="H74" s="491" t="s">
        <v>1375</v>
      </c>
      <c r="I74" s="491">
        <f>(G74/D74)*100</f>
        <v>175.42527697457788</v>
      </c>
      <c r="J74" s="490">
        <v>334500</v>
      </c>
      <c r="K74" s="490">
        <v>593239.9</v>
      </c>
      <c r="L74" s="491">
        <f>(K74/J74)*100</f>
        <v>177.35124065769807</v>
      </c>
      <c r="M74" s="491">
        <f>(K74/G74)*100</f>
        <v>300.04056243200614</v>
      </c>
      <c r="N74" s="490">
        <v>314153</v>
      </c>
      <c r="O74" s="490">
        <v>737536.6</v>
      </c>
      <c r="P74" s="491">
        <f>(O74/N74)*100</f>
        <v>234.76987327830705</v>
      </c>
      <c r="Q74" s="491">
        <f>(O74/K74)*100</f>
        <v>124.32349880714362</v>
      </c>
      <c r="R74" s="490">
        <v>300674</v>
      </c>
      <c r="S74" s="490">
        <v>544177</v>
      </c>
      <c r="T74" s="482">
        <f>(S74/R74)*100</f>
        <v>180.9857187518708</v>
      </c>
      <c r="U74" s="469">
        <f>(S74/O74)*100</f>
        <v>73.78305022421938</v>
      </c>
      <c r="V74" s="463">
        <v>291115</v>
      </c>
      <c r="W74" s="463">
        <v>385810.5</v>
      </c>
      <c r="X74" s="482">
        <f>(W74/V74)*100</f>
        <v>132.52855400786632</v>
      </c>
      <c r="Y74" s="469">
        <f>(W74/S74)*100</f>
        <v>70.89797988522118</v>
      </c>
      <c r="Z74" s="460">
        <v>10309</v>
      </c>
      <c r="AA74" s="471">
        <f>(Z74/R74)*100</f>
        <v>3.4286303438275345</v>
      </c>
      <c r="AB74" s="661"/>
      <c r="AC74" s="667"/>
      <c r="AD74" s="667"/>
    </row>
    <row r="75" spans="1:30" s="694" customFormat="1" ht="18.75" customHeight="1" thickBot="1">
      <c r="A75" s="679" t="s">
        <v>1541</v>
      </c>
      <c r="B75" s="680"/>
      <c r="C75" s="633">
        <f>SUM(C72:C74)</f>
        <v>312684</v>
      </c>
      <c r="D75" s="633">
        <f>SUM(D72:D74)</f>
        <v>242559.9</v>
      </c>
      <c r="E75" s="492">
        <f>(D75/C75)*100</f>
        <v>77.57349272748205</v>
      </c>
      <c r="F75" s="633">
        <f>SUM(F72:F74)</f>
        <v>-38066</v>
      </c>
      <c r="G75" s="633">
        <f>(F75/E75)*100</f>
        <v>-49070.88576471215</v>
      </c>
      <c r="H75" s="492">
        <f>(G75/F75)*100</f>
        <v>128.91001356778267</v>
      </c>
      <c r="I75" s="492">
        <f>(G75/D75)*100</f>
        <v>-20.230419687966624</v>
      </c>
      <c r="J75" s="633">
        <f>SUM(J72:J74)</f>
        <v>294234</v>
      </c>
      <c r="K75" s="633">
        <f>SUM(K72:K74)</f>
        <v>552973.9</v>
      </c>
      <c r="L75" s="492">
        <f>(K75/J75)*100</f>
        <v>187.9367782105399</v>
      </c>
      <c r="M75" s="492" t="s">
        <v>1375</v>
      </c>
      <c r="N75" s="633">
        <f>SUM(N72:N74)</f>
        <v>339216</v>
      </c>
      <c r="O75" s="633">
        <f>SUM(O72:O74)</f>
        <v>827791.6</v>
      </c>
      <c r="P75" s="492">
        <f>(O75/N75)*100</f>
        <v>244.030824017735</v>
      </c>
      <c r="Q75" s="492">
        <f>(O75/K75)*100</f>
        <v>149.69813222649387</v>
      </c>
      <c r="R75" s="633">
        <f>SUM(R72:R74)</f>
        <v>303072</v>
      </c>
      <c r="S75" s="633">
        <f>SUM(S72:S74)</f>
        <v>546575</v>
      </c>
      <c r="T75" s="493">
        <f>(S75/R75)*100</f>
        <v>180.3449345370077</v>
      </c>
      <c r="U75" s="464">
        <f>(S75/O75)*100</f>
        <v>66.02809209467696</v>
      </c>
      <c r="V75" s="633">
        <f>SUM(V72:V74)</f>
        <v>293376</v>
      </c>
      <c r="W75" s="633">
        <f>SUM(W72:W74)</f>
        <v>406096.1</v>
      </c>
      <c r="X75" s="493">
        <f>(W75/V75)*100</f>
        <v>138.42171820462477</v>
      </c>
      <c r="Y75" s="464">
        <f>(W75/S75)*100</f>
        <v>74.2983305127384</v>
      </c>
      <c r="Z75" s="633">
        <f>SUM(Z72:Z74)</f>
        <v>-21734</v>
      </c>
      <c r="AA75" s="687">
        <f>(Z75/R75)*100</f>
        <v>-7.171233238306408</v>
      </c>
      <c r="AB75" s="692"/>
      <c r="AC75" s="693"/>
      <c r="AD75" s="693"/>
    </row>
    <row r="76" spans="1:30" s="656" customFormat="1" ht="18.75" customHeight="1" thickBot="1">
      <c r="A76" s="1274" t="s">
        <v>1531</v>
      </c>
      <c r="B76" s="1275"/>
      <c r="C76" s="459">
        <f>SUM(C75,C65)</f>
        <v>1179716</v>
      </c>
      <c r="D76" s="459">
        <f>SUM(D65:D74)</f>
        <v>1379153.5999999999</v>
      </c>
      <c r="E76" s="459">
        <f>(D76/C76)*100</f>
        <v>116.90556032129766</v>
      </c>
      <c r="F76" s="459">
        <f>SUM(F65:F74)</f>
        <v>1218765</v>
      </c>
      <c r="G76" s="459">
        <f>SUM(G65:G74)</f>
        <v>1695732.7</v>
      </c>
      <c r="H76" s="459">
        <f>(G76/F76)*100</f>
        <v>139.135329616456</v>
      </c>
      <c r="I76" s="459">
        <f>(G76/D76)*100</f>
        <v>122.95459330998375</v>
      </c>
      <c r="J76" s="459">
        <f>SUM(J65:J74)</f>
        <v>1531454</v>
      </c>
      <c r="K76" s="459">
        <f>SUM(K65:K74)</f>
        <v>1919090.3000000003</v>
      </c>
      <c r="L76" s="459">
        <f>(K76/J76)*100</f>
        <v>125.31165154160688</v>
      </c>
      <c r="M76" s="459">
        <f>(K76/G76)*100</f>
        <v>113.17174575922257</v>
      </c>
      <c r="N76" s="459">
        <f>SUM(N65:N74)</f>
        <v>1345896</v>
      </c>
      <c r="O76" s="459">
        <f>SUM(O65:O74)</f>
        <v>2214645.7</v>
      </c>
      <c r="P76" s="459">
        <f>(O76/N76)*100</f>
        <v>164.54805571901545</v>
      </c>
      <c r="Q76" s="459">
        <f>(O76/K76)*100</f>
        <v>115.40080735127472</v>
      </c>
      <c r="R76" s="459">
        <f>SUM(R65:R74)</f>
        <v>1342407</v>
      </c>
      <c r="S76" s="459">
        <f>SUM(S65:S74)</f>
        <v>2210697.0999999996</v>
      </c>
      <c r="T76" s="461">
        <f>(S76/R76)*100</f>
        <v>164.68158315622608</v>
      </c>
      <c r="U76" s="494">
        <f>(S76/O76)*100</f>
        <v>99.82170511517936</v>
      </c>
      <c r="V76" s="459">
        <f>SUM(V65:V74)</f>
        <v>1544739</v>
      </c>
      <c r="W76" s="459">
        <f>SUM(W65:W74)</f>
        <v>2150157.4000000004</v>
      </c>
      <c r="X76" s="695">
        <f>(W76/V76)*100</f>
        <v>139.19227778932236</v>
      </c>
      <c r="Y76" s="465">
        <f>(W76/S76)*100</f>
        <v>97.26151086008123</v>
      </c>
      <c r="Z76" s="459">
        <f>SUM(Z65:Z74)</f>
        <v>1399695</v>
      </c>
      <c r="AA76" s="635">
        <f>(Z76/R76)*100</f>
        <v>104.26755819956244</v>
      </c>
      <c r="AB76" s="690"/>
      <c r="AC76" s="655"/>
      <c r="AD76" s="655"/>
    </row>
    <row r="77" spans="1:30" s="682" customFormat="1" ht="15" customHeight="1" thickTop="1">
      <c r="A77" s="650"/>
      <c r="B77" s="650"/>
      <c r="C77" s="649"/>
      <c r="D77" s="649"/>
      <c r="E77" s="649"/>
      <c r="F77" s="503"/>
      <c r="G77" s="649"/>
      <c r="H77" s="649"/>
      <c r="I77" s="649"/>
      <c r="J77" s="649"/>
      <c r="K77" s="649"/>
      <c r="L77" s="649"/>
      <c r="M77" s="649"/>
      <c r="N77" s="681"/>
      <c r="O77" s="681"/>
      <c r="P77" s="681"/>
      <c r="Q77" s="681"/>
      <c r="R77" s="681"/>
      <c r="S77" s="681"/>
      <c r="T77" s="681"/>
      <c r="U77" s="681"/>
      <c r="V77" s="681"/>
      <c r="W77" s="681"/>
      <c r="X77" s="681"/>
      <c r="Y77" s="681"/>
      <c r="Z77" s="503"/>
      <c r="AA77" s="503"/>
      <c r="AB77" s="681"/>
      <c r="AC77" s="681"/>
      <c r="AD77" s="681"/>
    </row>
    <row r="78" spans="3:7" ht="10.5">
      <c r="C78" s="573"/>
      <c r="D78" s="573"/>
      <c r="E78" s="573"/>
      <c r="F78" s="573"/>
      <c r="G78" s="573"/>
    </row>
    <row r="79" spans="1:4" ht="10.5">
      <c r="A79" s="650"/>
      <c r="B79" s="650"/>
      <c r="C79" s="649"/>
      <c r="D79" s="649"/>
    </row>
    <row r="80" spans="1:4" ht="10.5">
      <c r="A80" s="650"/>
      <c r="B80" s="650"/>
      <c r="C80" s="649"/>
      <c r="D80" s="649"/>
    </row>
    <row r="81" spans="1:4" ht="10.5">
      <c r="A81" s="650"/>
      <c r="B81" s="650"/>
      <c r="C81" s="649"/>
      <c r="D81" s="649"/>
    </row>
    <row r="82" spans="1:4" ht="10.5">
      <c r="A82" s="650"/>
      <c r="B82" s="650"/>
      <c r="C82" s="649"/>
      <c r="D82" s="649"/>
    </row>
    <row r="83" spans="1:4" ht="10.5">
      <c r="A83" s="650"/>
      <c r="B83" s="650"/>
      <c r="C83" s="649"/>
      <c r="D83" s="649"/>
    </row>
    <row r="84" spans="1:4" ht="10.5">
      <c r="A84" s="650"/>
      <c r="B84" s="650"/>
      <c r="C84" s="649"/>
      <c r="D84" s="649"/>
    </row>
    <row r="85" spans="1:4" ht="10.5">
      <c r="A85" s="650"/>
      <c r="B85" s="650"/>
      <c r="C85" s="649"/>
      <c r="D85" s="649"/>
    </row>
    <row r="86" spans="1:4" ht="10.5">
      <c r="A86" s="650"/>
      <c r="B86" s="650"/>
      <c r="C86" s="649"/>
      <c r="D86" s="649"/>
    </row>
    <row r="87" spans="1:4" ht="10.5">
      <c r="A87" s="650"/>
      <c r="B87" s="650"/>
      <c r="C87" s="649"/>
      <c r="D87" s="649"/>
    </row>
    <row r="88" spans="1:4" ht="10.5">
      <c r="A88" s="650"/>
      <c r="B88" s="650"/>
      <c r="C88" s="649"/>
      <c r="D88" s="649"/>
    </row>
    <row r="89" spans="1:4" ht="10.5">
      <c r="A89" s="650"/>
      <c r="B89" s="650"/>
      <c r="C89" s="649"/>
      <c r="D89" s="649"/>
    </row>
    <row r="90" spans="1:4" ht="10.5">
      <c r="A90" s="650"/>
      <c r="B90" s="650"/>
      <c r="C90" s="649"/>
      <c r="D90" s="649"/>
    </row>
    <row r="91" spans="1:4" ht="10.5">
      <c r="A91" s="650"/>
      <c r="B91" s="650"/>
      <c r="C91" s="649"/>
      <c r="D91" s="649"/>
    </row>
    <row r="92" spans="1:4" ht="10.5">
      <c r="A92" s="650"/>
      <c r="B92" s="650"/>
      <c r="C92" s="649"/>
      <c r="D92" s="649"/>
    </row>
    <row r="93" spans="1:4" ht="10.5">
      <c r="A93" s="650"/>
      <c r="B93" s="650"/>
      <c r="C93" s="649"/>
      <c r="D93" s="649"/>
    </row>
    <row r="94" spans="1:4" ht="10.5">
      <c r="A94" s="650"/>
      <c r="B94" s="650"/>
      <c r="C94" s="649"/>
      <c r="D94" s="649"/>
    </row>
    <row r="95" spans="1:4" ht="10.5">
      <c r="A95" s="650"/>
      <c r="B95" s="650"/>
      <c r="C95" s="649"/>
      <c r="D95" s="649"/>
    </row>
    <row r="96" spans="1:4" ht="10.5">
      <c r="A96" s="650"/>
      <c r="B96" s="650"/>
      <c r="C96" s="649"/>
      <c r="D96" s="649"/>
    </row>
    <row r="97" spans="1:4" ht="10.5">
      <c r="A97" s="650"/>
      <c r="B97" s="650"/>
      <c r="C97" s="649"/>
      <c r="D97" s="649"/>
    </row>
    <row r="98" spans="1:4" ht="10.5">
      <c r="A98" s="650"/>
      <c r="B98" s="650"/>
      <c r="C98" s="649"/>
      <c r="D98" s="649"/>
    </row>
    <row r="99" spans="1:4" ht="10.5">
      <c r="A99" s="650"/>
      <c r="B99" s="650"/>
      <c r="C99" s="649"/>
      <c r="D99" s="649"/>
    </row>
    <row r="100" spans="1:4" ht="10.5">
      <c r="A100" s="650"/>
      <c r="B100" s="650"/>
      <c r="C100" s="649"/>
      <c r="D100" s="649"/>
    </row>
    <row r="101" spans="1:4" ht="10.5">
      <c r="A101" s="650"/>
      <c r="B101" s="650"/>
      <c r="C101" s="649"/>
      <c r="D101" s="649"/>
    </row>
    <row r="102" spans="1:4" ht="10.5">
      <c r="A102" s="650"/>
      <c r="B102" s="650"/>
      <c r="C102" s="649"/>
      <c r="D102" s="649"/>
    </row>
    <row r="103" spans="1:4" ht="10.5">
      <c r="A103" s="650"/>
      <c r="B103" s="650"/>
      <c r="C103" s="649"/>
      <c r="D103" s="649"/>
    </row>
    <row r="104" spans="1:4" ht="10.5">
      <c r="A104" s="650"/>
      <c r="B104" s="650"/>
      <c r="C104" s="649"/>
      <c r="D104" s="649"/>
    </row>
    <row r="105" spans="1:4" ht="10.5">
      <c r="A105" s="650"/>
      <c r="B105" s="650"/>
      <c r="C105" s="649"/>
      <c r="D105" s="649"/>
    </row>
    <row r="106" spans="1:4" ht="10.5">
      <c r="A106" s="650"/>
      <c r="B106" s="650"/>
      <c r="C106" s="649"/>
      <c r="D106" s="649"/>
    </row>
    <row r="107" spans="1:4" ht="10.5">
      <c r="A107" s="650"/>
      <c r="B107" s="650"/>
      <c r="C107" s="649"/>
      <c r="D107" s="649"/>
    </row>
    <row r="108" spans="1:4" ht="10.5">
      <c r="A108" s="650"/>
      <c r="B108" s="650"/>
      <c r="C108" s="649"/>
      <c r="D108" s="649"/>
    </row>
    <row r="109" spans="1:4" ht="10.5">
      <c r="A109" s="650"/>
      <c r="B109" s="650"/>
      <c r="C109" s="649"/>
      <c r="D109" s="649"/>
    </row>
    <row r="110" spans="1:4" ht="10.5">
      <c r="A110" s="650"/>
      <c r="B110" s="650"/>
      <c r="C110" s="649"/>
      <c r="D110" s="649"/>
    </row>
    <row r="111" spans="1:4" ht="10.5">
      <c r="A111" s="650"/>
      <c r="B111" s="650"/>
      <c r="C111" s="649"/>
      <c r="D111" s="649"/>
    </row>
    <row r="112" spans="1:4" ht="10.5">
      <c r="A112" s="650"/>
      <c r="B112" s="650"/>
      <c r="C112" s="649"/>
      <c r="D112" s="649"/>
    </row>
    <row r="113" spans="1:4" ht="10.5">
      <c r="A113" s="650"/>
      <c r="B113" s="650"/>
      <c r="C113" s="649"/>
      <c r="D113" s="649"/>
    </row>
    <row r="114" spans="1:4" ht="10.5">
      <c r="A114" s="650"/>
      <c r="B114" s="650"/>
      <c r="C114" s="649"/>
      <c r="D114" s="649"/>
    </row>
    <row r="115" spans="1:4" ht="10.5">
      <c r="A115" s="650"/>
      <c r="B115" s="650"/>
      <c r="C115" s="649"/>
      <c r="D115" s="649"/>
    </row>
    <row r="116" spans="1:4" ht="10.5">
      <c r="A116" s="650"/>
      <c r="B116" s="650"/>
      <c r="C116" s="649"/>
      <c r="D116" s="649"/>
    </row>
    <row r="117" spans="1:4" ht="10.5">
      <c r="A117" s="650"/>
      <c r="B117" s="650"/>
      <c r="C117" s="649"/>
      <c r="D117" s="649"/>
    </row>
    <row r="118" spans="1:4" ht="10.5">
      <c r="A118" s="650"/>
      <c r="B118" s="650"/>
      <c r="C118" s="649"/>
      <c r="D118" s="649"/>
    </row>
    <row r="119" spans="1:4" ht="10.5">
      <c r="A119" s="650"/>
      <c r="B119" s="650"/>
      <c r="C119" s="649"/>
      <c r="D119" s="649"/>
    </row>
    <row r="120" spans="1:4" ht="10.5">
      <c r="A120" s="650"/>
      <c r="B120" s="650"/>
      <c r="C120" s="649"/>
      <c r="D120" s="649"/>
    </row>
    <row r="121" spans="1:4" ht="10.5">
      <c r="A121" s="650"/>
      <c r="B121" s="650"/>
      <c r="C121" s="649"/>
      <c r="D121" s="649"/>
    </row>
    <row r="122" spans="1:4" ht="10.5">
      <c r="A122" s="650"/>
      <c r="B122" s="650"/>
      <c r="C122" s="649"/>
      <c r="D122" s="649"/>
    </row>
    <row r="123" spans="1:4" ht="10.5">
      <c r="A123" s="650"/>
      <c r="B123" s="650"/>
      <c r="C123" s="649"/>
      <c r="D123" s="649"/>
    </row>
    <row r="124" spans="1:4" ht="10.5">
      <c r="A124" s="650"/>
      <c r="B124" s="650"/>
      <c r="C124" s="649"/>
      <c r="D124" s="649"/>
    </row>
    <row r="125" spans="1:4" ht="10.5">
      <c r="A125" s="650"/>
      <c r="B125" s="650"/>
      <c r="C125" s="649"/>
      <c r="D125" s="649"/>
    </row>
    <row r="126" spans="1:4" ht="10.5">
      <c r="A126" s="650"/>
      <c r="B126" s="650"/>
      <c r="C126" s="649"/>
      <c r="D126" s="649"/>
    </row>
    <row r="127" spans="1:4" ht="10.5">
      <c r="A127" s="650"/>
      <c r="B127" s="650"/>
      <c r="C127" s="649"/>
      <c r="D127" s="649"/>
    </row>
    <row r="128" spans="1:4" ht="10.5">
      <c r="A128" s="650"/>
      <c r="B128" s="650"/>
      <c r="C128" s="649"/>
      <c r="D128" s="649"/>
    </row>
    <row r="129" spans="1:4" ht="10.5">
      <c r="A129" s="650"/>
      <c r="B129" s="650"/>
      <c r="C129" s="649"/>
      <c r="D129" s="649"/>
    </row>
    <row r="130" spans="1:4" ht="10.5">
      <c r="A130" s="650"/>
      <c r="B130" s="650"/>
      <c r="C130" s="649"/>
      <c r="D130" s="649"/>
    </row>
    <row r="131" spans="1:4" ht="10.5">
      <c r="A131" s="650"/>
      <c r="B131" s="650"/>
      <c r="C131" s="649"/>
      <c r="D131" s="649"/>
    </row>
    <row r="132" spans="1:4" ht="10.5">
      <c r="A132" s="650"/>
      <c r="B132" s="650"/>
      <c r="C132" s="649"/>
      <c r="D132" s="649"/>
    </row>
    <row r="133" spans="1:4" ht="10.5">
      <c r="A133" s="650"/>
      <c r="B133" s="650"/>
      <c r="C133" s="649"/>
      <c r="D133" s="649"/>
    </row>
    <row r="134" spans="1:4" ht="10.5">
      <c r="A134" s="650"/>
      <c r="B134" s="650"/>
      <c r="C134" s="649"/>
      <c r="D134" s="649"/>
    </row>
    <row r="135" spans="1:4" ht="10.5">
      <c r="A135" s="650"/>
      <c r="B135" s="650"/>
      <c r="C135" s="649"/>
      <c r="D135" s="649"/>
    </row>
    <row r="1722" ht="18.75" customHeight="1"/>
  </sheetData>
  <mergeCells count="38">
    <mergeCell ref="A65:B65"/>
    <mergeCell ref="A68:AA68"/>
    <mergeCell ref="A1:B4"/>
    <mergeCell ref="C1:AA1"/>
    <mergeCell ref="C2:E2"/>
    <mergeCell ref="F2:I2"/>
    <mergeCell ref="J2:M2"/>
    <mergeCell ref="N2:Q2"/>
    <mergeCell ref="R2:U2"/>
    <mergeCell ref="Z2:AA2"/>
    <mergeCell ref="E3:E4"/>
    <mergeCell ref="H3:H4"/>
    <mergeCell ref="I3:I4"/>
    <mergeCell ref="L3:L4"/>
    <mergeCell ref="M3:M4"/>
    <mergeCell ref="P3:P4"/>
    <mergeCell ref="Q3:Q4"/>
    <mergeCell ref="T3:T4"/>
    <mergeCell ref="U3:U4"/>
    <mergeCell ref="AA70:AA71"/>
    <mergeCell ref="AA3:AA4"/>
    <mergeCell ref="A70:A71"/>
    <mergeCell ref="B70:B71"/>
    <mergeCell ref="E70:E71"/>
    <mergeCell ref="H70:H71"/>
    <mergeCell ref="I70:I71"/>
    <mergeCell ref="L70:L71"/>
    <mergeCell ref="M70:M71"/>
    <mergeCell ref="A76:B76"/>
    <mergeCell ref="V2:Y2"/>
    <mergeCell ref="X3:X4"/>
    <mergeCell ref="Y3:Y4"/>
    <mergeCell ref="X70:X71"/>
    <mergeCell ref="Y70:Y71"/>
    <mergeCell ref="Q70:Q71"/>
    <mergeCell ref="T70:T71"/>
    <mergeCell ref="U70:U71"/>
    <mergeCell ref="P70:P71"/>
  </mergeCells>
  <printOptions/>
  <pageMargins left="0.27" right="0.17" top="0.984251968503937" bottom="0.984251968503937" header="0.5118110236220472" footer="0.5118110236220472"/>
  <pageSetup firstPageNumber="15" useFirstPageNumber="1" horizontalDpi="600" verticalDpi="600" orientation="landscape" paperSize="9" scale="80" r:id="rId2"/>
  <headerFooter alignWithMargins="0">
    <oddHeader>&amp;L&amp;"Arial CE,Tučné"NÁVRH ROZPOČTU NA ROK 2004 - VÝVOJ ROZPOČTU PŘÍJMŮ&amp;R&amp;G</oddHeader>
    <oddFooter>&amp;COddíl III. - &amp;P&amp;RVývoj rozpočtu příjmů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S229"/>
  <sheetViews>
    <sheetView workbookViewId="0" topLeftCell="F1">
      <selection activeCell="K5" sqref="K5"/>
    </sheetView>
  </sheetViews>
  <sheetFormatPr defaultColWidth="9.00390625" defaultRowHeight="12.75"/>
  <cols>
    <col min="1" max="1" width="4.00390625" style="7" customWidth="1"/>
    <col min="2" max="2" width="19.875" style="7" customWidth="1"/>
    <col min="3" max="3" width="8.125" style="7" customWidth="1"/>
    <col min="4" max="4" width="7.625" style="7" customWidth="1"/>
    <col min="5" max="5" width="3.625" style="7" customWidth="1"/>
    <col min="6" max="7" width="7.625" style="7" customWidth="1"/>
    <col min="8" max="8" width="3.625" style="7" customWidth="1"/>
    <col min="9" max="9" width="4.625" style="7" customWidth="1"/>
    <col min="10" max="11" width="7.625" style="7" customWidth="1"/>
    <col min="12" max="12" width="3.875" style="7" customWidth="1"/>
    <col min="13" max="13" width="3.75390625" style="7" customWidth="1"/>
    <col min="14" max="14" width="7.875" style="7" customWidth="1"/>
    <col min="15" max="15" width="7.75390625" style="7" customWidth="1"/>
    <col min="16" max="16" width="3.375" style="7" customWidth="1"/>
    <col min="17" max="17" width="3.25390625" style="7" customWidth="1"/>
    <col min="18" max="18" width="7.875" style="12" customWidth="1"/>
    <col min="19" max="19" width="7.75390625" style="12" customWidth="1"/>
    <col min="20" max="20" width="4.625" style="12" customWidth="1"/>
    <col min="21" max="21" width="4.875" style="12" customWidth="1"/>
    <col min="22" max="22" width="7.875" style="12" customWidth="1"/>
    <col min="23" max="23" width="7.625" style="12" customWidth="1"/>
    <col min="24" max="24" width="5.125" style="12" customWidth="1"/>
    <col min="25" max="25" width="3.625" style="12" customWidth="1"/>
    <col min="26" max="26" width="7.75390625" style="7" customWidth="1"/>
    <col min="27" max="27" width="4.625" style="7" customWidth="1"/>
    <col min="28" max="28" width="29.125" style="7" customWidth="1"/>
    <col min="29" max="16384" width="9.125" style="7" customWidth="1"/>
  </cols>
  <sheetData>
    <row r="1" spans="1:27" s="12" customFormat="1" ht="12" customHeight="1" thickTop="1">
      <c r="A1" s="1299" t="s">
        <v>879</v>
      </c>
      <c r="B1" s="1300"/>
      <c r="C1" s="1331" t="s">
        <v>394</v>
      </c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2"/>
      <c r="W1" s="1332"/>
      <c r="X1" s="1332"/>
      <c r="Y1" s="1332"/>
      <c r="Z1" s="1332"/>
      <c r="AA1" s="1333"/>
    </row>
    <row r="2" spans="1:27" s="12" customFormat="1" ht="12" customHeight="1">
      <c r="A2" s="1301"/>
      <c r="B2" s="1302"/>
      <c r="C2" s="1334">
        <v>1998</v>
      </c>
      <c r="D2" s="1334"/>
      <c r="E2" s="1334"/>
      <c r="F2" s="1334">
        <v>1999</v>
      </c>
      <c r="G2" s="1334"/>
      <c r="H2" s="1334"/>
      <c r="I2" s="1334"/>
      <c r="J2" s="1334">
        <v>2000</v>
      </c>
      <c r="K2" s="1334"/>
      <c r="L2" s="1334"/>
      <c r="M2" s="1334"/>
      <c r="N2" s="1316">
        <v>2001</v>
      </c>
      <c r="O2" s="1334"/>
      <c r="P2" s="1334"/>
      <c r="Q2" s="1334"/>
      <c r="R2" s="1314">
        <v>2002</v>
      </c>
      <c r="S2" s="1315"/>
      <c r="T2" s="1315"/>
      <c r="U2" s="1316"/>
      <c r="V2" s="1314">
        <v>2003</v>
      </c>
      <c r="W2" s="1315"/>
      <c r="X2" s="1315"/>
      <c r="Y2" s="1316"/>
      <c r="Z2" s="1334">
        <v>2004</v>
      </c>
      <c r="AA2" s="1335"/>
    </row>
    <row r="3" spans="1:71" s="13" customFormat="1" ht="59.25" customHeight="1">
      <c r="A3" s="1301"/>
      <c r="B3" s="1302"/>
      <c r="C3" s="1006" t="s">
        <v>1017</v>
      </c>
      <c r="D3" s="1007" t="s">
        <v>1018</v>
      </c>
      <c r="E3" s="1336" t="s">
        <v>1019</v>
      </c>
      <c r="F3" s="1008" t="s">
        <v>1017</v>
      </c>
      <c r="G3" s="1007" t="s">
        <v>1018</v>
      </c>
      <c r="H3" s="1317" t="s">
        <v>1019</v>
      </c>
      <c r="I3" s="1326" t="s">
        <v>1020</v>
      </c>
      <c r="J3" s="1008" t="s">
        <v>1017</v>
      </c>
      <c r="K3" s="1007" t="s">
        <v>1018</v>
      </c>
      <c r="L3" s="1317" t="s">
        <v>1019</v>
      </c>
      <c r="M3" s="1326" t="s">
        <v>1021</v>
      </c>
      <c r="N3" s="1008" t="s">
        <v>1017</v>
      </c>
      <c r="O3" s="1007" t="s">
        <v>1018</v>
      </c>
      <c r="P3" s="1317" t="s">
        <v>1019</v>
      </c>
      <c r="Q3" s="1326" t="s">
        <v>1022</v>
      </c>
      <c r="R3" s="1006" t="s">
        <v>1017</v>
      </c>
      <c r="S3" s="1007" t="s">
        <v>1018</v>
      </c>
      <c r="T3" s="1317" t="s">
        <v>1019</v>
      </c>
      <c r="U3" s="1319" t="s">
        <v>967</v>
      </c>
      <c r="V3" s="1006" t="s">
        <v>1017</v>
      </c>
      <c r="W3" s="1007" t="s">
        <v>1018</v>
      </c>
      <c r="X3" s="1317" t="s">
        <v>1019</v>
      </c>
      <c r="Y3" s="1319" t="s">
        <v>411</v>
      </c>
      <c r="Z3" s="1008" t="s">
        <v>1023</v>
      </c>
      <c r="AA3" s="1328" t="s">
        <v>410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</row>
    <row r="4" spans="1:71" s="13" customFormat="1" ht="12" customHeight="1">
      <c r="A4" s="1303"/>
      <c r="B4" s="1304"/>
      <c r="C4" s="1009" t="s">
        <v>80</v>
      </c>
      <c r="D4" s="1010" t="s">
        <v>80</v>
      </c>
      <c r="E4" s="1337"/>
      <c r="F4" s="1011" t="s">
        <v>80</v>
      </c>
      <c r="G4" s="1010" t="s">
        <v>80</v>
      </c>
      <c r="H4" s="1318"/>
      <c r="I4" s="1330"/>
      <c r="J4" s="1011" t="s">
        <v>80</v>
      </c>
      <c r="K4" s="1010" t="s">
        <v>80</v>
      </c>
      <c r="L4" s="1318"/>
      <c r="M4" s="1327"/>
      <c r="N4" s="1011" t="s">
        <v>80</v>
      </c>
      <c r="O4" s="1010" t="s">
        <v>80</v>
      </c>
      <c r="P4" s="1318"/>
      <c r="Q4" s="1327"/>
      <c r="R4" s="1012" t="s">
        <v>80</v>
      </c>
      <c r="S4" s="1010" t="s">
        <v>80</v>
      </c>
      <c r="T4" s="1318"/>
      <c r="U4" s="1320"/>
      <c r="V4" s="1012" t="s">
        <v>80</v>
      </c>
      <c r="W4" s="1010" t="s">
        <v>80</v>
      </c>
      <c r="X4" s="1318"/>
      <c r="Y4" s="1320"/>
      <c r="Z4" s="1011" t="s">
        <v>80</v>
      </c>
      <c r="AA4" s="1329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28" ht="12" customHeight="1">
      <c r="A5" s="499">
        <v>100</v>
      </c>
      <c r="B5" s="500" t="s">
        <v>1611</v>
      </c>
      <c r="C5" s="457">
        <v>18477</v>
      </c>
      <c r="D5" s="485">
        <v>18022</v>
      </c>
      <c r="E5" s="457">
        <f>(D5/C5)*100</f>
        <v>97.53747902798074</v>
      </c>
      <c r="F5" s="501">
        <v>20758</v>
      </c>
      <c r="G5" s="501">
        <v>20531</v>
      </c>
      <c r="H5" s="457">
        <f aca="true" t="shared" si="0" ref="H5:H33">(G5/F5)*100</f>
        <v>98.90644570767897</v>
      </c>
      <c r="I5" s="502">
        <f>(G5/D5)*100</f>
        <v>113.92187326600822</v>
      </c>
      <c r="J5" s="502">
        <v>24659</v>
      </c>
      <c r="K5" s="502">
        <v>24193.4</v>
      </c>
      <c r="L5" s="457">
        <f>(K5/J5)*100</f>
        <v>98.11184557362425</v>
      </c>
      <c r="M5" s="502">
        <f>(K5/G5)*100</f>
        <v>117.83839072621889</v>
      </c>
      <c r="N5" s="501">
        <v>26882</v>
      </c>
      <c r="O5" s="501">
        <v>26925</v>
      </c>
      <c r="P5" s="457">
        <f>(O5/N5)*100</f>
        <v>100.15995833643329</v>
      </c>
      <c r="Q5" s="502">
        <f>(O5/K5)*100</f>
        <v>111.29068258285318</v>
      </c>
      <c r="R5" s="502">
        <v>32974</v>
      </c>
      <c r="S5" s="501">
        <v>34448</v>
      </c>
      <c r="T5" s="457">
        <f>(S5/R5)*100</f>
        <v>104.4701886334688</v>
      </c>
      <c r="U5" s="502">
        <f>(S5/O5)*100</f>
        <v>127.94057567316621</v>
      </c>
      <c r="V5" s="502">
        <v>40372</v>
      </c>
      <c r="W5" s="502">
        <v>40636</v>
      </c>
      <c r="X5" s="457">
        <f>(W5/V5)*100</f>
        <v>100.65391855741603</v>
      </c>
      <c r="Y5" s="502">
        <f>(W5/S5)*100</f>
        <v>117.96330701346957</v>
      </c>
      <c r="Z5" s="502">
        <v>43380</v>
      </c>
      <c r="AA5" s="478">
        <f>(Z5/V5)*100</f>
        <v>107.45070841177053</v>
      </c>
      <c r="AB5" s="503"/>
    </row>
    <row r="6" spans="1:28" ht="17.25" customHeight="1">
      <c r="A6" s="504">
        <v>101</v>
      </c>
      <c r="B6" s="500" t="s">
        <v>1029</v>
      </c>
      <c r="C6" s="457">
        <v>27849</v>
      </c>
      <c r="D6" s="485">
        <v>43507</v>
      </c>
      <c r="E6" s="457">
        <f aca="true" t="shared" si="1" ref="E6:E38">(D6/C6)*100</f>
        <v>156.22464002298108</v>
      </c>
      <c r="F6" s="501">
        <v>37923</v>
      </c>
      <c r="G6" s="501">
        <v>35497.9</v>
      </c>
      <c r="H6" s="457">
        <f t="shared" si="0"/>
        <v>93.60520001054769</v>
      </c>
      <c r="I6" s="502">
        <f aca="true" t="shared" si="2" ref="I6:I35">(G6/D6)*100</f>
        <v>81.59123819155538</v>
      </c>
      <c r="J6" s="502">
        <v>2753</v>
      </c>
      <c r="K6" s="501">
        <v>3537</v>
      </c>
      <c r="L6" s="457">
        <f>(K6/J6)*100</f>
        <v>128.47802397384672</v>
      </c>
      <c r="M6" s="502">
        <f>(K6/G6)*100</f>
        <v>9.963969699616033</v>
      </c>
      <c r="N6" s="501">
        <v>2503</v>
      </c>
      <c r="O6" s="501">
        <v>2422.9</v>
      </c>
      <c r="P6" s="457">
        <f>(O6/N6)*100</f>
        <v>96.79984019176987</v>
      </c>
      <c r="Q6" s="502">
        <f>(O6/K6)*100</f>
        <v>68.50155499010461</v>
      </c>
      <c r="R6" s="502">
        <v>2093</v>
      </c>
      <c r="S6" s="501">
        <v>2093</v>
      </c>
      <c r="T6" s="457">
        <f aca="true" t="shared" si="3" ref="T6:T34">(S6/R6)*100</f>
        <v>100</v>
      </c>
      <c r="U6" s="502">
        <f aca="true" t="shared" si="4" ref="U6:U75">(S6/O6)*100</f>
        <v>86.38408518717239</v>
      </c>
      <c r="V6" s="502">
        <v>2240</v>
      </c>
      <c r="W6" s="502">
        <v>3923.2</v>
      </c>
      <c r="X6" s="457">
        <f aca="true" t="shared" si="5" ref="X6:X70">(W6/V6)*100</f>
        <v>175.14285714285714</v>
      </c>
      <c r="Y6" s="502">
        <f aca="true" t="shared" si="6" ref="Y6:Y70">(W6/S6)*100</f>
        <v>187.44386048733875</v>
      </c>
      <c r="Z6" s="502">
        <v>2125</v>
      </c>
      <c r="AA6" s="478">
        <f aca="true" t="shared" si="7" ref="AA6:AA70">(Z6/V6)*100</f>
        <v>94.86607142857143</v>
      </c>
      <c r="AB6" s="503"/>
    </row>
    <row r="7" spans="1:28" ht="12" customHeight="1">
      <c r="A7" s="504">
        <v>102</v>
      </c>
      <c r="B7" s="505" t="s">
        <v>1030</v>
      </c>
      <c r="C7" s="457">
        <v>26390</v>
      </c>
      <c r="D7" s="485">
        <v>26473.8</v>
      </c>
      <c r="E7" s="457">
        <f t="shared" si="1"/>
        <v>100.31754452444108</v>
      </c>
      <c r="F7" s="501">
        <v>38792</v>
      </c>
      <c r="G7" s="501">
        <v>34834.8</v>
      </c>
      <c r="H7" s="457">
        <f t="shared" si="0"/>
        <v>89.79892761394103</v>
      </c>
      <c r="I7" s="502">
        <f t="shared" si="2"/>
        <v>131.582168030279</v>
      </c>
      <c r="J7" s="502">
        <v>35629</v>
      </c>
      <c r="K7" s="501">
        <v>38173.6</v>
      </c>
      <c r="L7" s="457">
        <f>(K7/J7)*100</f>
        <v>107.14193494063824</v>
      </c>
      <c r="M7" s="502">
        <f>(K7/G7)*100</f>
        <v>109.58466820535784</v>
      </c>
      <c r="N7" s="501">
        <v>40143</v>
      </c>
      <c r="O7" s="501">
        <v>33482.3</v>
      </c>
      <c r="P7" s="457">
        <f>(O7/N7)*100</f>
        <v>83.40756794459807</v>
      </c>
      <c r="Q7" s="502">
        <f>(O7/K7)*100</f>
        <v>87.71061676132197</v>
      </c>
      <c r="R7" s="502">
        <v>76091</v>
      </c>
      <c r="S7" s="501">
        <v>70345.1</v>
      </c>
      <c r="T7" s="457">
        <f t="shared" si="3"/>
        <v>92.44864701475865</v>
      </c>
      <c r="U7" s="502">
        <f t="shared" si="4"/>
        <v>210.09637928099326</v>
      </c>
      <c r="V7" s="502">
        <v>47137</v>
      </c>
      <c r="W7" s="502">
        <v>93038.3</v>
      </c>
      <c r="X7" s="457">
        <f t="shared" si="5"/>
        <v>197.37849247936865</v>
      </c>
      <c r="Y7" s="502">
        <f t="shared" si="6"/>
        <v>132.2598162487508</v>
      </c>
      <c r="Z7" s="502">
        <v>29535</v>
      </c>
      <c r="AA7" s="478">
        <f t="shared" si="7"/>
        <v>62.65778475507563</v>
      </c>
      <c r="AB7" s="503"/>
    </row>
    <row r="8" spans="1:28" ht="12" customHeight="1">
      <c r="A8" s="504">
        <v>103</v>
      </c>
      <c r="B8" s="505" t="s">
        <v>1025</v>
      </c>
      <c r="C8" s="457" t="s">
        <v>1375</v>
      </c>
      <c r="D8" s="485">
        <v>42</v>
      </c>
      <c r="E8" s="457" t="s">
        <v>1375</v>
      </c>
      <c r="F8" s="501" t="s">
        <v>1375</v>
      </c>
      <c r="G8" s="501">
        <v>5</v>
      </c>
      <c r="H8" s="457" t="s">
        <v>1375</v>
      </c>
      <c r="I8" s="502">
        <f t="shared" si="2"/>
        <v>11.904761904761903</v>
      </c>
      <c r="J8" s="502" t="s">
        <v>1375</v>
      </c>
      <c r="K8" s="501" t="s">
        <v>1375</v>
      </c>
      <c r="L8" s="457" t="s">
        <v>1375</v>
      </c>
      <c r="M8" s="502" t="s">
        <v>1375</v>
      </c>
      <c r="N8" s="501" t="s">
        <v>1375</v>
      </c>
      <c r="O8" s="501" t="s">
        <v>1375</v>
      </c>
      <c r="P8" s="457" t="s">
        <v>1375</v>
      </c>
      <c r="Q8" s="502" t="s">
        <v>1375</v>
      </c>
      <c r="R8" s="453" t="s">
        <v>1375</v>
      </c>
      <c r="S8" s="501" t="s">
        <v>1375</v>
      </c>
      <c r="T8" s="457" t="s">
        <v>1375</v>
      </c>
      <c r="U8" s="502" t="s">
        <v>1375</v>
      </c>
      <c r="V8" s="453" t="s">
        <v>1375</v>
      </c>
      <c r="W8" s="502" t="s">
        <v>1375</v>
      </c>
      <c r="X8" s="457" t="s">
        <v>1375</v>
      </c>
      <c r="Y8" s="502" t="s">
        <v>1375</v>
      </c>
      <c r="Z8" s="453" t="s">
        <v>1375</v>
      </c>
      <c r="AA8" s="478" t="s">
        <v>1375</v>
      </c>
      <c r="AB8" s="503"/>
    </row>
    <row r="9" spans="1:28" ht="20.25" customHeight="1">
      <c r="A9" s="504">
        <v>103</v>
      </c>
      <c r="B9" s="505" t="s">
        <v>1168</v>
      </c>
      <c r="C9" s="457" t="s">
        <v>1375</v>
      </c>
      <c r="D9" s="485" t="s">
        <v>1375</v>
      </c>
      <c r="E9" s="457" t="s">
        <v>1375</v>
      </c>
      <c r="F9" s="501" t="s">
        <v>1375</v>
      </c>
      <c r="G9" s="501" t="s">
        <v>1375</v>
      </c>
      <c r="H9" s="457" t="s">
        <v>1375</v>
      </c>
      <c r="I9" s="502" t="s">
        <v>1375</v>
      </c>
      <c r="J9" s="502" t="s">
        <v>1375</v>
      </c>
      <c r="K9" s="501" t="s">
        <v>1375</v>
      </c>
      <c r="L9" s="457" t="s">
        <v>1375</v>
      </c>
      <c r="M9" s="502" t="s">
        <v>1375</v>
      </c>
      <c r="N9" s="501" t="s">
        <v>1375</v>
      </c>
      <c r="O9" s="501" t="s">
        <v>1375</v>
      </c>
      <c r="P9" s="457" t="s">
        <v>1375</v>
      </c>
      <c r="Q9" s="502" t="s">
        <v>1375</v>
      </c>
      <c r="R9" s="502" t="s">
        <v>1375</v>
      </c>
      <c r="S9" s="501" t="s">
        <v>1375</v>
      </c>
      <c r="T9" s="457" t="s">
        <v>1375</v>
      </c>
      <c r="U9" s="502" t="s">
        <v>1375</v>
      </c>
      <c r="V9" s="502" t="s">
        <v>1375</v>
      </c>
      <c r="W9" s="502" t="s">
        <v>1375</v>
      </c>
      <c r="X9" s="457" t="s">
        <v>1375</v>
      </c>
      <c r="Y9" s="502" t="s">
        <v>1375</v>
      </c>
      <c r="Z9" s="502">
        <v>170</v>
      </c>
      <c r="AA9" s="478" t="s">
        <v>1375</v>
      </c>
      <c r="AB9" s="503"/>
    </row>
    <row r="10" spans="1:28" ht="12" customHeight="1">
      <c r="A10" s="504">
        <v>104</v>
      </c>
      <c r="B10" s="505" t="s">
        <v>1033</v>
      </c>
      <c r="C10" s="457">
        <v>3625</v>
      </c>
      <c r="D10" s="485">
        <v>8118.9</v>
      </c>
      <c r="E10" s="457">
        <f t="shared" si="1"/>
        <v>223.96965517241378</v>
      </c>
      <c r="F10" s="501">
        <v>4305</v>
      </c>
      <c r="G10" s="501">
        <v>15476.8</v>
      </c>
      <c r="H10" s="457">
        <f t="shared" si="0"/>
        <v>359.5075493612079</v>
      </c>
      <c r="I10" s="502">
        <f t="shared" si="2"/>
        <v>190.62680905048714</v>
      </c>
      <c r="J10" s="502">
        <v>12869</v>
      </c>
      <c r="K10" s="501">
        <v>13738.1</v>
      </c>
      <c r="L10" s="457">
        <f>(K10/J10)*100</f>
        <v>106.75343849560961</v>
      </c>
      <c r="M10" s="502">
        <f>(K10/G10)*100</f>
        <v>88.76576553292671</v>
      </c>
      <c r="N10" s="501">
        <v>10255</v>
      </c>
      <c r="O10" s="501">
        <v>4984.4</v>
      </c>
      <c r="P10" s="457">
        <f>(O10/N10)*100</f>
        <v>48.604583130180394</v>
      </c>
      <c r="Q10" s="502">
        <f>(O10/K10)*100</f>
        <v>36.28158187813453</v>
      </c>
      <c r="R10" s="502" t="s">
        <v>1375</v>
      </c>
      <c r="S10" s="501" t="s">
        <v>1375</v>
      </c>
      <c r="T10" s="457" t="s">
        <v>1375</v>
      </c>
      <c r="U10" s="502" t="s">
        <v>1375</v>
      </c>
      <c r="V10" s="502" t="s">
        <v>1375</v>
      </c>
      <c r="W10" s="502" t="s">
        <v>1375</v>
      </c>
      <c r="X10" s="457" t="s">
        <v>1375</v>
      </c>
      <c r="Y10" s="502" t="s">
        <v>1375</v>
      </c>
      <c r="Z10" s="502" t="s">
        <v>1375</v>
      </c>
      <c r="AA10" s="478" t="s">
        <v>1375</v>
      </c>
      <c r="AB10" s="503"/>
    </row>
    <row r="11" spans="1:28" ht="11.25" customHeight="1">
      <c r="A11" s="504">
        <v>104</v>
      </c>
      <c r="B11" s="505" t="s">
        <v>1034</v>
      </c>
      <c r="C11" s="457">
        <v>5039</v>
      </c>
      <c r="D11" s="485" t="s">
        <v>1375</v>
      </c>
      <c r="E11" s="457" t="s">
        <v>1375</v>
      </c>
      <c r="F11" s="501" t="s">
        <v>1375</v>
      </c>
      <c r="G11" s="501" t="s">
        <v>1375</v>
      </c>
      <c r="H11" s="457" t="s">
        <v>1375</v>
      </c>
      <c r="I11" s="502" t="s">
        <v>1375</v>
      </c>
      <c r="J11" s="502" t="s">
        <v>1375</v>
      </c>
      <c r="K11" s="453" t="s">
        <v>1375</v>
      </c>
      <c r="L11" s="457" t="s">
        <v>1375</v>
      </c>
      <c r="M11" s="502" t="s">
        <v>1375</v>
      </c>
      <c r="N11" s="501" t="s">
        <v>1375</v>
      </c>
      <c r="O11" s="501">
        <v>3043</v>
      </c>
      <c r="P11" s="457" t="s">
        <v>1375</v>
      </c>
      <c r="Q11" s="502" t="s">
        <v>1375</v>
      </c>
      <c r="R11" s="502">
        <v>5893</v>
      </c>
      <c r="S11" s="501">
        <v>5993</v>
      </c>
      <c r="T11" s="457">
        <f t="shared" si="3"/>
        <v>101.69692855930765</v>
      </c>
      <c r="U11" s="502">
        <f t="shared" si="4"/>
        <v>196.94380545514295</v>
      </c>
      <c r="V11" s="502">
        <v>5379</v>
      </c>
      <c r="W11" s="502">
        <v>5607</v>
      </c>
      <c r="X11" s="457">
        <f t="shared" si="5"/>
        <v>104.23870607919687</v>
      </c>
      <c r="Y11" s="502">
        <f t="shared" si="6"/>
        <v>93.5591523444018</v>
      </c>
      <c r="Z11" s="502">
        <v>5532</v>
      </c>
      <c r="AA11" s="478">
        <f t="shared" si="7"/>
        <v>102.84439486893476</v>
      </c>
      <c r="AB11" s="503"/>
    </row>
    <row r="12" spans="1:28" ht="12" customHeight="1">
      <c r="A12" s="504">
        <v>105</v>
      </c>
      <c r="B12" s="505" t="s">
        <v>1612</v>
      </c>
      <c r="C12" s="457">
        <v>24293</v>
      </c>
      <c r="D12" s="485">
        <v>19239</v>
      </c>
      <c r="E12" s="457">
        <f t="shared" si="1"/>
        <v>79.19565306878525</v>
      </c>
      <c r="F12" s="501">
        <v>23977</v>
      </c>
      <c r="G12" s="501">
        <v>23447</v>
      </c>
      <c r="H12" s="457">
        <f t="shared" si="0"/>
        <v>97.78954831713726</v>
      </c>
      <c r="I12" s="502">
        <f t="shared" si="2"/>
        <v>121.87223868184418</v>
      </c>
      <c r="J12" s="502">
        <v>37093</v>
      </c>
      <c r="K12" s="501">
        <v>34945</v>
      </c>
      <c r="L12" s="457">
        <f>(K12/J12)*100</f>
        <v>94.2091499743887</v>
      </c>
      <c r="M12" s="502">
        <f>(K12/G12)*100</f>
        <v>149.038256493368</v>
      </c>
      <c r="N12" s="501">
        <v>16031</v>
      </c>
      <c r="O12" s="501">
        <v>20127.8</v>
      </c>
      <c r="P12" s="457">
        <f>(O12/N12)*100</f>
        <v>125.55548624539954</v>
      </c>
      <c r="Q12" s="502">
        <f>(O12/K12)*100</f>
        <v>57.598511947345834</v>
      </c>
      <c r="R12" s="502">
        <v>16525</v>
      </c>
      <c r="S12" s="501">
        <v>59373</v>
      </c>
      <c r="T12" s="457">
        <f t="shared" si="3"/>
        <v>359.2919818456883</v>
      </c>
      <c r="U12" s="502">
        <f t="shared" si="4"/>
        <v>294.9800773060146</v>
      </c>
      <c r="V12" s="502">
        <v>20540</v>
      </c>
      <c r="W12" s="502">
        <v>20537</v>
      </c>
      <c r="X12" s="457">
        <f t="shared" si="5"/>
        <v>99.98539435248296</v>
      </c>
      <c r="Y12" s="502">
        <f t="shared" si="6"/>
        <v>34.58979670894177</v>
      </c>
      <c r="Z12" s="502">
        <v>14520</v>
      </c>
      <c r="AA12" s="478">
        <f t="shared" si="7"/>
        <v>70.69133398247322</v>
      </c>
      <c r="AB12" s="503"/>
    </row>
    <row r="13" spans="1:28" ht="11.25" customHeight="1">
      <c r="A13" s="504">
        <v>106</v>
      </c>
      <c r="B13" s="505" t="s">
        <v>1613</v>
      </c>
      <c r="C13" s="457">
        <v>27902</v>
      </c>
      <c r="D13" s="485">
        <v>32546.9</v>
      </c>
      <c r="E13" s="457">
        <f t="shared" si="1"/>
        <v>116.64719374955202</v>
      </c>
      <c r="F13" s="501">
        <v>31549</v>
      </c>
      <c r="G13" s="501">
        <v>46729.2</v>
      </c>
      <c r="H13" s="457">
        <f t="shared" si="0"/>
        <v>148.11626358997114</v>
      </c>
      <c r="I13" s="502">
        <f t="shared" si="2"/>
        <v>143.57496412868812</v>
      </c>
      <c r="J13" s="502">
        <v>34087</v>
      </c>
      <c r="K13" s="501">
        <v>53543.2</v>
      </c>
      <c r="L13" s="457">
        <f>(K13/J13)*100</f>
        <v>157.07806495144777</v>
      </c>
      <c r="M13" s="502">
        <f>(K13/G13)*100</f>
        <v>114.58188884038245</v>
      </c>
      <c r="N13" s="501">
        <v>47990</v>
      </c>
      <c r="O13" s="501">
        <v>57612</v>
      </c>
      <c r="P13" s="457">
        <f>(O13/N13)*100</f>
        <v>120.05001041883725</v>
      </c>
      <c r="Q13" s="502">
        <f>(O13/K13)*100</f>
        <v>107.59909755113628</v>
      </c>
      <c r="R13" s="502">
        <v>55840</v>
      </c>
      <c r="S13" s="501">
        <v>72987.8</v>
      </c>
      <c r="T13" s="457">
        <f t="shared" si="3"/>
        <v>130.70881088825215</v>
      </c>
      <c r="U13" s="502">
        <f t="shared" si="4"/>
        <v>126.68853711032423</v>
      </c>
      <c r="V13" s="502">
        <v>90237</v>
      </c>
      <c r="W13" s="502">
        <v>100979</v>
      </c>
      <c r="X13" s="457">
        <f t="shared" si="5"/>
        <v>111.90420780832697</v>
      </c>
      <c r="Y13" s="502">
        <f t="shared" si="6"/>
        <v>138.35051885383584</v>
      </c>
      <c r="Z13" s="502">
        <v>104040</v>
      </c>
      <c r="AA13" s="478">
        <f t="shared" si="7"/>
        <v>115.2963861830513</v>
      </c>
      <c r="AB13" s="503"/>
    </row>
    <row r="14" spans="1:28" ht="11.25" customHeight="1">
      <c r="A14" s="504">
        <v>108</v>
      </c>
      <c r="B14" s="505" t="s">
        <v>1031</v>
      </c>
      <c r="C14" s="457">
        <v>27031</v>
      </c>
      <c r="D14" s="485">
        <v>30802.6</v>
      </c>
      <c r="E14" s="457">
        <f t="shared" si="1"/>
        <v>113.95286892826755</v>
      </c>
      <c r="F14" s="501">
        <v>22375</v>
      </c>
      <c r="G14" s="501">
        <v>42137</v>
      </c>
      <c r="H14" s="457">
        <f t="shared" si="0"/>
        <v>188.32178770949722</v>
      </c>
      <c r="I14" s="502">
        <f t="shared" si="2"/>
        <v>136.79689376870786</v>
      </c>
      <c r="J14" s="502">
        <v>26161</v>
      </c>
      <c r="K14" s="501">
        <v>58546.5</v>
      </c>
      <c r="L14" s="457">
        <f>(K14/J14)*100</f>
        <v>223.7930507243607</v>
      </c>
      <c r="M14" s="502">
        <f>(K14/G14)*100</f>
        <v>138.9432090561739</v>
      </c>
      <c r="N14" s="501">
        <v>35481</v>
      </c>
      <c r="O14" s="501">
        <v>36403.5</v>
      </c>
      <c r="P14" s="457">
        <f>(O14/N14)*100</f>
        <v>102.59998308954088</v>
      </c>
      <c r="Q14" s="502">
        <f>(O14/K14)*100</f>
        <v>62.17878096897338</v>
      </c>
      <c r="R14" s="502">
        <v>32396</v>
      </c>
      <c r="S14" s="501">
        <v>55350.5</v>
      </c>
      <c r="T14" s="457">
        <f t="shared" si="3"/>
        <v>170.8559698728238</v>
      </c>
      <c r="U14" s="502">
        <f t="shared" si="4"/>
        <v>152.0471932643839</v>
      </c>
      <c r="V14" s="502">
        <v>35952</v>
      </c>
      <c r="W14" s="502">
        <v>39582.4</v>
      </c>
      <c r="X14" s="457">
        <f t="shared" si="5"/>
        <v>110.09790832220739</v>
      </c>
      <c r="Y14" s="502">
        <f t="shared" si="6"/>
        <v>71.51227179519607</v>
      </c>
      <c r="Z14" s="502">
        <v>34900</v>
      </c>
      <c r="AA14" s="478">
        <f t="shared" si="7"/>
        <v>97.07387627948376</v>
      </c>
      <c r="AB14" s="503"/>
    </row>
    <row r="15" spans="1:28" ht="11.25" customHeight="1">
      <c r="A15" s="504">
        <v>109</v>
      </c>
      <c r="B15" s="505" t="s">
        <v>1035</v>
      </c>
      <c r="C15" s="457">
        <v>14966</v>
      </c>
      <c r="D15" s="485">
        <v>13091</v>
      </c>
      <c r="E15" s="457">
        <f t="shared" si="1"/>
        <v>87.47160229854336</v>
      </c>
      <c r="F15" s="501">
        <v>15531</v>
      </c>
      <c r="G15" s="501">
        <v>7999.4</v>
      </c>
      <c r="H15" s="457">
        <f t="shared" si="0"/>
        <v>51.506020217629256</v>
      </c>
      <c r="I15" s="502">
        <f t="shared" si="2"/>
        <v>61.10610342983729</v>
      </c>
      <c r="J15" s="502" t="s">
        <v>1375</v>
      </c>
      <c r="K15" s="501" t="s">
        <v>1375</v>
      </c>
      <c r="L15" s="457" t="s">
        <v>1375</v>
      </c>
      <c r="M15" s="502" t="s">
        <v>1375</v>
      </c>
      <c r="N15" s="501" t="s">
        <v>1375</v>
      </c>
      <c r="O15" s="501" t="s">
        <v>1375</v>
      </c>
      <c r="P15" s="457" t="s">
        <v>1375</v>
      </c>
      <c r="Q15" s="502" t="s">
        <v>1375</v>
      </c>
      <c r="R15" s="502" t="s">
        <v>1375</v>
      </c>
      <c r="S15" s="501" t="s">
        <v>1375</v>
      </c>
      <c r="T15" s="457" t="s">
        <v>1375</v>
      </c>
      <c r="U15" s="502" t="s">
        <v>1375</v>
      </c>
      <c r="V15" s="502" t="s">
        <v>1375</v>
      </c>
      <c r="W15" s="502" t="s">
        <v>1375</v>
      </c>
      <c r="X15" s="457" t="s">
        <v>1375</v>
      </c>
      <c r="Y15" s="502" t="s">
        <v>1375</v>
      </c>
      <c r="Z15" s="502" t="s">
        <v>1375</v>
      </c>
      <c r="AA15" s="478" t="s">
        <v>1375</v>
      </c>
      <c r="AB15" s="503"/>
    </row>
    <row r="16" spans="1:28" ht="11.25" customHeight="1">
      <c r="A16" s="504">
        <v>109</v>
      </c>
      <c r="B16" s="505" t="s">
        <v>1362</v>
      </c>
      <c r="C16" s="457" t="s">
        <v>1375</v>
      </c>
      <c r="D16" s="485" t="s">
        <v>1375</v>
      </c>
      <c r="E16" s="457" t="s">
        <v>1375</v>
      </c>
      <c r="F16" s="501" t="s">
        <v>1375</v>
      </c>
      <c r="G16" s="501" t="s">
        <v>1375</v>
      </c>
      <c r="H16" s="457" t="s">
        <v>1375</v>
      </c>
      <c r="I16" s="502" t="s">
        <v>1375</v>
      </c>
      <c r="J16" s="502" t="s">
        <v>1375</v>
      </c>
      <c r="K16" s="501" t="s">
        <v>1375</v>
      </c>
      <c r="L16" s="457" t="s">
        <v>1375</v>
      </c>
      <c r="M16" s="502" t="s">
        <v>1375</v>
      </c>
      <c r="N16" s="501" t="s">
        <v>1375</v>
      </c>
      <c r="O16" s="501" t="s">
        <v>1375</v>
      </c>
      <c r="P16" s="457" t="s">
        <v>1375</v>
      </c>
      <c r="Q16" s="502" t="s">
        <v>1375</v>
      </c>
      <c r="R16" s="502" t="s">
        <v>1375</v>
      </c>
      <c r="S16" s="501" t="s">
        <v>1375</v>
      </c>
      <c r="T16" s="457" t="s">
        <v>1375</v>
      </c>
      <c r="U16" s="502" t="s">
        <v>1375</v>
      </c>
      <c r="V16" s="502">
        <v>341</v>
      </c>
      <c r="W16" s="502">
        <v>341</v>
      </c>
      <c r="X16" s="457">
        <f t="shared" si="5"/>
        <v>100</v>
      </c>
      <c r="Y16" s="502" t="s">
        <v>1375</v>
      </c>
      <c r="Z16" s="502">
        <v>205</v>
      </c>
      <c r="AA16" s="478">
        <f t="shared" si="7"/>
        <v>60.117302052785924</v>
      </c>
      <c r="AB16" s="503"/>
    </row>
    <row r="17" spans="1:71" s="12" customFormat="1" ht="11.25" customHeight="1">
      <c r="A17" s="504">
        <v>110</v>
      </c>
      <c r="B17" s="505" t="s">
        <v>216</v>
      </c>
      <c r="C17" s="452" t="s">
        <v>1375</v>
      </c>
      <c r="D17" s="452" t="s">
        <v>1375</v>
      </c>
      <c r="E17" s="457" t="s">
        <v>1375</v>
      </c>
      <c r="F17" s="452" t="s">
        <v>1375</v>
      </c>
      <c r="G17" s="452" t="s">
        <v>1375</v>
      </c>
      <c r="H17" s="457" t="s">
        <v>1375</v>
      </c>
      <c r="I17" s="502" t="s">
        <v>1375</v>
      </c>
      <c r="J17" s="502">
        <v>140</v>
      </c>
      <c r="K17" s="501">
        <v>140</v>
      </c>
      <c r="L17" s="457">
        <f aca="true" t="shared" si="8" ref="L17:L22">(K17/J17)*100</f>
        <v>100</v>
      </c>
      <c r="M17" s="502" t="s">
        <v>1375</v>
      </c>
      <c r="N17" s="501">
        <v>270</v>
      </c>
      <c r="O17" s="501">
        <v>286</v>
      </c>
      <c r="P17" s="457">
        <f>(O17/N17)*100</f>
        <v>105.92592592592594</v>
      </c>
      <c r="Q17" s="502">
        <f aca="true" t="shared" si="9" ref="Q17:Q49">(O17/K17)*100</f>
        <v>204.28571428571428</v>
      </c>
      <c r="R17" s="502">
        <v>434</v>
      </c>
      <c r="S17" s="501">
        <v>434</v>
      </c>
      <c r="T17" s="457">
        <f t="shared" si="3"/>
        <v>100</v>
      </c>
      <c r="U17" s="502">
        <f t="shared" si="4"/>
        <v>151.74825174825176</v>
      </c>
      <c r="V17" s="502">
        <v>143</v>
      </c>
      <c r="W17" s="502">
        <v>193</v>
      </c>
      <c r="X17" s="457">
        <f t="shared" si="5"/>
        <v>134.96503496503496</v>
      </c>
      <c r="Y17" s="502">
        <f t="shared" si="6"/>
        <v>44.47004608294931</v>
      </c>
      <c r="Z17" s="502">
        <v>260</v>
      </c>
      <c r="AA17" s="478">
        <f t="shared" si="7"/>
        <v>181.8181818181818</v>
      </c>
      <c r="AB17" s="50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28" ht="21" customHeight="1">
      <c r="A18" s="504">
        <v>111</v>
      </c>
      <c r="B18" s="505" t="s">
        <v>389</v>
      </c>
      <c r="C18" s="457">
        <v>5105</v>
      </c>
      <c r="D18" s="485">
        <v>6378</v>
      </c>
      <c r="E18" s="457">
        <f t="shared" si="1"/>
        <v>124.93633692458374</v>
      </c>
      <c r="F18" s="501">
        <v>4185</v>
      </c>
      <c r="G18" s="501">
        <v>17237</v>
      </c>
      <c r="H18" s="457">
        <f t="shared" si="0"/>
        <v>411.87574671445634</v>
      </c>
      <c r="I18" s="502">
        <f t="shared" si="2"/>
        <v>270.2571338977736</v>
      </c>
      <c r="J18" s="502">
        <v>22200</v>
      </c>
      <c r="K18" s="501">
        <v>9020</v>
      </c>
      <c r="L18" s="457">
        <f t="shared" si="8"/>
        <v>40.630630630630634</v>
      </c>
      <c r="M18" s="502">
        <f>(K18/G18)*100</f>
        <v>52.32929164007658</v>
      </c>
      <c r="N18" s="501">
        <v>4208</v>
      </c>
      <c r="O18" s="501">
        <v>7973</v>
      </c>
      <c r="P18" s="457">
        <f>(O18/N18)*100</f>
        <v>189.47243346007605</v>
      </c>
      <c r="Q18" s="502">
        <f t="shared" si="9"/>
        <v>88.39246119733924</v>
      </c>
      <c r="R18" s="502">
        <v>5200</v>
      </c>
      <c r="S18" s="501">
        <v>6776.3</v>
      </c>
      <c r="T18" s="457">
        <f t="shared" si="3"/>
        <v>130.31346153846155</v>
      </c>
      <c r="U18" s="502">
        <f t="shared" si="4"/>
        <v>84.99059325222626</v>
      </c>
      <c r="V18" s="502">
        <v>4080</v>
      </c>
      <c r="W18" s="502">
        <v>3097</v>
      </c>
      <c r="X18" s="457">
        <f t="shared" si="5"/>
        <v>75.90686274509804</v>
      </c>
      <c r="Y18" s="502">
        <f t="shared" si="6"/>
        <v>45.703407464250404</v>
      </c>
      <c r="Z18" s="502">
        <v>3330</v>
      </c>
      <c r="AA18" s="478">
        <f t="shared" si="7"/>
        <v>81.61764705882352</v>
      </c>
      <c r="AB18" s="503"/>
    </row>
    <row r="19" spans="1:28" ht="12" customHeight="1">
      <c r="A19" s="504">
        <v>112</v>
      </c>
      <c r="B19" s="505" t="s">
        <v>1615</v>
      </c>
      <c r="C19" s="457">
        <v>2700</v>
      </c>
      <c r="D19" s="485">
        <v>4260</v>
      </c>
      <c r="E19" s="457">
        <f t="shared" si="1"/>
        <v>157.77777777777777</v>
      </c>
      <c r="F19" s="501">
        <v>3650</v>
      </c>
      <c r="G19" s="501">
        <v>3650</v>
      </c>
      <c r="H19" s="457">
        <f t="shared" si="0"/>
        <v>100</v>
      </c>
      <c r="I19" s="502">
        <f t="shared" si="2"/>
        <v>85.68075117370893</v>
      </c>
      <c r="J19" s="502">
        <v>2800</v>
      </c>
      <c r="K19" s="501">
        <v>15325</v>
      </c>
      <c r="L19" s="457">
        <f t="shared" si="8"/>
        <v>547.3214285714286</v>
      </c>
      <c r="M19" s="502">
        <f>(K19/G19)*100</f>
        <v>419.8630136986301</v>
      </c>
      <c r="N19" s="501">
        <v>2379</v>
      </c>
      <c r="O19" s="501">
        <v>3279</v>
      </c>
      <c r="P19" s="457">
        <f>(O19/N19)*100</f>
        <v>137.8310214375788</v>
      </c>
      <c r="Q19" s="502">
        <f t="shared" si="9"/>
        <v>21.396411092985318</v>
      </c>
      <c r="R19" s="502">
        <v>900</v>
      </c>
      <c r="S19" s="501">
        <v>2900</v>
      </c>
      <c r="T19" s="457">
        <f t="shared" si="3"/>
        <v>322.22222222222223</v>
      </c>
      <c r="U19" s="502">
        <f t="shared" si="4"/>
        <v>88.44159804818543</v>
      </c>
      <c r="V19" s="502">
        <v>800</v>
      </c>
      <c r="W19" s="502">
        <v>1800</v>
      </c>
      <c r="X19" s="457">
        <f t="shared" si="5"/>
        <v>225</v>
      </c>
      <c r="Y19" s="502">
        <f t="shared" si="6"/>
        <v>62.06896551724138</v>
      </c>
      <c r="Z19" s="502">
        <v>9377</v>
      </c>
      <c r="AA19" s="478" t="s">
        <v>1375</v>
      </c>
      <c r="AB19" s="503"/>
    </row>
    <row r="20" spans="1:28" ht="12" customHeight="1">
      <c r="A20" s="504">
        <v>113</v>
      </c>
      <c r="B20" s="505" t="s">
        <v>1364</v>
      </c>
      <c r="C20" s="457">
        <v>450</v>
      </c>
      <c r="D20" s="485">
        <v>290</v>
      </c>
      <c r="E20" s="457">
        <f t="shared" si="1"/>
        <v>64.44444444444444</v>
      </c>
      <c r="F20" s="501">
        <v>610</v>
      </c>
      <c r="G20" s="501">
        <v>410</v>
      </c>
      <c r="H20" s="457">
        <f t="shared" si="0"/>
        <v>67.21311475409836</v>
      </c>
      <c r="I20" s="502">
        <f t="shared" si="2"/>
        <v>141.3793103448276</v>
      </c>
      <c r="J20" s="502">
        <v>560</v>
      </c>
      <c r="K20" s="501">
        <v>560</v>
      </c>
      <c r="L20" s="457">
        <f t="shared" si="8"/>
        <v>100</v>
      </c>
      <c r="M20" s="502">
        <f>(K20/G20)*100</f>
        <v>136.58536585365854</v>
      </c>
      <c r="N20" s="502">
        <v>460</v>
      </c>
      <c r="O20" s="501">
        <v>460</v>
      </c>
      <c r="P20" s="457">
        <f aca="true" t="shared" si="10" ref="P20:P34">(O20/N20)*100</f>
        <v>100</v>
      </c>
      <c r="Q20" s="502">
        <f t="shared" si="9"/>
        <v>82.14285714285714</v>
      </c>
      <c r="R20" s="502">
        <v>265</v>
      </c>
      <c r="S20" s="501">
        <v>240</v>
      </c>
      <c r="T20" s="457">
        <f t="shared" si="3"/>
        <v>90.56603773584906</v>
      </c>
      <c r="U20" s="502">
        <f t="shared" si="4"/>
        <v>52.17391304347826</v>
      </c>
      <c r="V20" s="502">
        <v>350</v>
      </c>
      <c r="W20" s="502">
        <v>350</v>
      </c>
      <c r="X20" s="457">
        <f t="shared" si="5"/>
        <v>100</v>
      </c>
      <c r="Y20" s="502">
        <f t="shared" si="6"/>
        <v>145.83333333333331</v>
      </c>
      <c r="Z20" s="502">
        <v>213</v>
      </c>
      <c r="AA20" s="478">
        <f t="shared" si="7"/>
        <v>60.857142857142854</v>
      </c>
      <c r="AB20" s="503"/>
    </row>
    <row r="21" spans="1:28" ht="12" customHeight="1">
      <c r="A21" s="504">
        <v>114</v>
      </c>
      <c r="B21" s="505" t="s">
        <v>1616</v>
      </c>
      <c r="C21" s="457">
        <v>22632</v>
      </c>
      <c r="D21" s="485">
        <v>30471.9</v>
      </c>
      <c r="E21" s="457">
        <f t="shared" si="1"/>
        <v>134.64077412513257</v>
      </c>
      <c r="F21" s="501">
        <v>57490</v>
      </c>
      <c r="G21" s="501">
        <v>58891.4</v>
      </c>
      <c r="H21" s="457">
        <f t="shared" si="0"/>
        <v>102.43764132892676</v>
      </c>
      <c r="I21" s="502">
        <f t="shared" si="2"/>
        <v>193.26461428397965</v>
      </c>
      <c r="J21" s="502">
        <v>66330</v>
      </c>
      <c r="K21" s="501">
        <v>92682</v>
      </c>
      <c r="L21" s="457">
        <f t="shared" si="8"/>
        <v>139.72862957937585</v>
      </c>
      <c r="M21" s="502">
        <f>(K21/G21)*100</f>
        <v>157.37781747419825</v>
      </c>
      <c r="N21" s="502">
        <v>31570</v>
      </c>
      <c r="O21" s="501">
        <v>83750</v>
      </c>
      <c r="P21" s="457">
        <f t="shared" si="10"/>
        <v>265.28349699081406</v>
      </c>
      <c r="Q21" s="502">
        <f t="shared" si="9"/>
        <v>90.36274573272048</v>
      </c>
      <c r="R21" s="502">
        <v>15150</v>
      </c>
      <c r="S21" s="501">
        <v>20150</v>
      </c>
      <c r="T21" s="457">
        <f t="shared" si="3"/>
        <v>133.003300330033</v>
      </c>
      <c r="U21" s="502">
        <f t="shared" si="4"/>
        <v>24.059701492537314</v>
      </c>
      <c r="V21" s="502">
        <v>11180</v>
      </c>
      <c r="W21" s="502">
        <v>11180</v>
      </c>
      <c r="X21" s="457">
        <f t="shared" si="5"/>
        <v>100</v>
      </c>
      <c r="Y21" s="502">
        <f t="shared" si="6"/>
        <v>55.483870967741936</v>
      </c>
      <c r="Z21" s="502">
        <v>8931</v>
      </c>
      <c r="AA21" s="478">
        <f t="shared" si="7"/>
        <v>79.88372093023256</v>
      </c>
      <c r="AB21" s="503"/>
    </row>
    <row r="22" spans="1:28" ht="12" customHeight="1">
      <c r="A22" s="504">
        <v>115</v>
      </c>
      <c r="B22" s="505" t="s">
        <v>1032</v>
      </c>
      <c r="C22" s="457">
        <v>19855</v>
      </c>
      <c r="D22" s="485">
        <v>32023</v>
      </c>
      <c r="E22" s="457">
        <f t="shared" si="1"/>
        <v>161.28431125661044</v>
      </c>
      <c r="F22" s="501">
        <v>34883</v>
      </c>
      <c r="G22" s="501">
        <v>57486.4</v>
      </c>
      <c r="H22" s="457">
        <f t="shared" si="0"/>
        <v>164.79775248688472</v>
      </c>
      <c r="I22" s="502">
        <f t="shared" si="2"/>
        <v>179.5159728944821</v>
      </c>
      <c r="J22" s="502">
        <v>75140</v>
      </c>
      <c r="K22" s="501">
        <v>73150.7</v>
      </c>
      <c r="L22" s="457">
        <f t="shared" si="8"/>
        <v>97.35254192174607</v>
      </c>
      <c r="M22" s="502">
        <f>(K22/G22)*100</f>
        <v>127.24870578084555</v>
      </c>
      <c r="N22" s="502">
        <v>122490</v>
      </c>
      <c r="O22" s="501">
        <v>130432</v>
      </c>
      <c r="P22" s="457">
        <f t="shared" si="10"/>
        <v>106.48379459547719</v>
      </c>
      <c r="Q22" s="502">
        <f t="shared" si="9"/>
        <v>178.30588087332043</v>
      </c>
      <c r="R22" s="502">
        <v>126400</v>
      </c>
      <c r="S22" s="501">
        <v>183147.7</v>
      </c>
      <c r="T22" s="457">
        <f t="shared" si="3"/>
        <v>144.89533227848102</v>
      </c>
      <c r="U22" s="502">
        <f t="shared" si="4"/>
        <v>140.4162322129539</v>
      </c>
      <c r="V22" s="502">
        <v>163860</v>
      </c>
      <c r="W22" s="502">
        <v>203378.3</v>
      </c>
      <c r="X22" s="457">
        <f t="shared" si="5"/>
        <v>124.11711216892469</v>
      </c>
      <c r="Y22" s="502">
        <f t="shared" si="6"/>
        <v>111.04605736244571</v>
      </c>
      <c r="Z22" s="502">
        <v>155220</v>
      </c>
      <c r="AA22" s="478">
        <f t="shared" si="7"/>
        <v>94.72720615159282</v>
      </c>
      <c r="AB22" s="503"/>
    </row>
    <row r="23" spans="1:71" s="12" customFormat="1" ht="22.5" customHeight="1">
      <c r="A23" s="504">
        <v>116</v>
      </c>
      <c r="B23" s="505" t="s">
        <v>388</v>
      </c>
      <c r="C23" s="452" t="s">
        <v>1375</v>
      </c>
      <c r="D23" s="452" t="s">
        <v>1375</v>
      </c>
      <c r="E23" s="457" t="s">
        <v>1375</v>
      </c>
      <c r="F23" s="452" t="s">
        <v>1375</v>
      </c>
      <c r="G23" s="452" t="s">
        <v>1375</v>
      </c>
      <c r="H23" s="457" t="s">
        <v>1375</v>
      </c>
      <c r="I23" s="502" t="s">
        <v>1375</v>
      </c>
      <c r="J23" s="502" t="s">
        <v>1375</v>
      </c>
      <c r="K23" s="501">
        <v>16770</v>
      </c>
      <c r="L23" s="457" t="s">
        <v>1375</v>
      </c>
      <c r="M23" s="502" t="s">
        <v>1375</v>
      </c>
      <c r="N23" s="502">
        <v>19650</v>
      </c>
      <c r="O23" s="501">
        <v>20700</v>
      </c>
      <c r="P23" s="457">
        <f t="shared" si="10"/>
        <v>105.34351145038168</v>
      </c>
      <c r="Q23" s="502">
        <f t="shared" si="9"/>
        <v>123.43470483005368</v>
      </c>
      <c r="R23" s="502">
        <v>18286</v>
      </c>
      <c r="S23" s="501">
        <v>18629.1</v>
      </c>
      <c r="T23" s="457">
        <f t="shared" si="3"/>
        <v>101.8762988078311</v>
      </c>
      <c r="U23" s="502">
        <f t="shared" si="4"/>
        <v>89.99565217391303</v>
      </c>
      <c r="V23" s="502" t="s">
        <v>1375</v>
      </c>
      <c r="W23" s="502" t="s">
        <v>1375</v>
      </c>
      <c r="X23" s="457" t="s">
        <v>1375</v>
      </c>
      <c r="Y23" s="502" t="s">
        <v>1375</v>
      </c>
      <c r="Z23" s="502" t="s">
        <v>1375</v>
      </c>
      <c r="AA23" s="478" t="s">
        <v>1375</v>
      </c>
      <c r="AB23" s="50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2" customFormat="1" ht="14.25" customHeight="1">
      <c r="A24" s="504">
        <v>116</v>
      </c>
      <c r="B24" s="505" t="s">
        <v>1035</v>
      </c>
      <c r="C24" s="452" t="s">
        <v>1375</v>
      </c>
      <c r="D24" s="452" t="s">
        <v>1375</v>
      </c>
      <c r="E24" s="457" t="s">
        <v>1375</v>
      </c>
      <c r="F24" s="452" t="s">
        <v>1375</v>
      </c>
      <c r="G24" s="452" t="s">
        <v>1375</v>
      </c>
      <c r="H24" s="457" t="s">
        <v>1375</v>
      </c>
      <c r="I24" s="502" t="s">
        <v>1375</v>
      </c>
      <c r="J24" s="502" t="s">
        <v>1375</v>
      </c>
      <c r="K24" s="501" t="s">
        <v>1375</v>
      </c>
      <c r="L24" s="457" t="s">
        <v>1375</v>
      </c>
      <c r="M24" s="502" t="s">
        <v>1375</v>
      </c>
      <c r="N24" s="502" t="s">
        <v>1375</v>
      </c>
      <c r="O24" s="502" t="s">
        <v>1375</v>
      </c>
      <c r="P24" s="502" t="s">
        <v>1375</v>
      </c>
      <c r="Q24" s="502" t="s">
        <v>1375</v>
      </c>
      <c r="R24" s="502" t="s">
        <v>1375</v>
      </c>
      <c r="S24" s="502" t="s">
        <v>1375</v>
      </c>
      <c r="T24" s="502" t="s">
        <v>1375</v>
      </c>
      <c r="U24" s="502" t="s">
        <v>1375</v>
      </c>
      <c r="V24" s="502">
        <v>22500</v>
      </c>
      <c r="W24" s="502">
        <v>24200</v>
      </c>
      <c r="X24" s="457">
        <f t="shared" si="5"/>
        <v>107.55555555555556</v>
      </c>
      <c r="Y24" s="502" t="s">
        <v>1375</v>
      </c>
      <c r="Z24" s="502">
        <v>23150</v>
      </c>
      <c r="AA24" s="478">
        <f t="shared" si="7"/>
        <v>102.8888888888889</v>
      </c>
      <c r="AB24" s="50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28" ht="12" customHeight="1">
      <c r="A25" s="504">
        <v>119</v>
      </c>
      <c r="B25" s="505" t="s">
        <v>1618</v>
      </c>
      <c r="C25" s="452" t="s">
        <v>1375</v>
      </c>
      <c r="D25" s="452">
        <v>3612.8</v>
      </c>
      <c r="E25" s="457" t="s">
        <v>1375</v>
      </c>
      <c r="F25" s="501">
        <v>4493</v>
      </c>
      <c r="G25" s="501">
        <v>2022</v>
      </c>
      <c r="H25" s="457">
        <f t="shared" si="0"/>
        <v>45.003338526596934</v>
      </c>
      <c r="I25" s="502">
        <f t="shared" si="2"/>
        <v>55.96767050487157</v>
      </c>
      <c r="J25" s="502">
        <v>810</v>
      </c>
      <c r="K25" s="501">
        <v>810</v>
      </c>
      <c r="L25" s="457">
        <f aca="true" t="shared" si="11" ref="L25:L49">(K25/J25)*100</f>
        <v>100</v>
      </c>
      <c r="M25" s="502">
        <f aca="true" t="shared" si="12" ref="M25:M49">(K25/G25)*100</f>
        <v>40.0593471810089</v>
      </c>
      <c r="N25" s="502">
        <v>810</v>
      </c>
      <c r="O25" s="501">
        <v>3412.6</v>
      </c>
      <c r="P25" s="457">
        <f t="shared" si="10"/>
        <v>421.3086419753086</v>
      </c>
      <c r="Q25" s="502">
        <f t="shared" si="9"/>
        <v>421.3086419753086</v>
      </c>
      <c r="R25" s="502">
        <v>4410</v>
      </c>
      <c r="S25" s="501">
        <v>3445.3</v>
      </c>
      <c r="T25" s="457">
        <f t="shared" si="3"/>
        <v>78.12471655328798</v>
      </c>
      <c r="U25" s="502">
        <f t="shared" si="4"/>
        <v>100.95821367872004</v>
      </c>
      <c r="V25" s="502">
        <v>1830</v>
      </c>
      <c r="W25" s="502">
        <v>1830</v>
      </c>
      <c r="X25" s="457">
        <f t="shared" si="5"/>
        <v>100</v>
      </c>
      <c r="Y25" s="502">
        <f t="shared" si="6"/>
        <v>53.11583896903027</v>
      </c>
      <c r="Z25" s="502">
        <v>3928</v>
      </c>
      <c r="AA25" s="478">
        <f t="shared" si="7"/>
        <v>214.6448087431694</v>
      </c>
      <c r="AB25" s="503"/>
    </row>
    <row r="26" spans="1:71" s="12" customFormat="1" ht="12" customHeight="1">
      <c r="A26" s="504">
        <v>120</v>
      </c>
      <c r="B26" s="505" t="s">
        <v>387</v>
      </c>
      <c r="C26" s="452">
        <v>59017</v>
      </c>
      <c r="D26" s="452">
        <v>64275.5</v>
      </c>
      <c r="E26" s="457">
        <v>0</v>
      </c>
      <c r="F26" s="501">
        <v>73703</v>
      </c>
      <c r="G26" s="501">
        <v>75988.2</v>
      </c>
      <c r="H26" s="457">
        <f t="shared" si="0"/>
        <v>103.10055221632769</v>
      </c>
      <c r="I26" s="502" t="s">
        <v>1375</v>
      </c>
      <c r="J26" s="502">
        <v>78541</v>
      </c>
      <c r="K26" s="501">
        <v>82403.6</v>
      </c>
      <c r="L26" s="457">
        <f t="shared" si="11"/>
        <v>104.91794094803988</v>
      </c>
      <c r="M26" s="502">
        <f t="shared" si="12"/>
        <v>108.44262661834338</v>
      </c>
      <c r="N26" s="502">
        <v>88075</v>
      </c>
      <c r="O26" s="501">
        <v>98781</v>
      </c>
      <c r="P26" s="457">
        <f t="shared" si="10"/>
        <v>112.15554924780018</v>
      </c>
      <c r="Q26" s="502">
        <f t="shared" si="9"/>
        <v>119.87461712837788</v>
      </c>
      <c r="R26" s="502">
        <v>100248</v>
      </c>
      <c r="S26" s="501">
        <v>114577.5</v>
      </c>
      <c r="T26" s="457">
        <f t="shared" si="3"/>
        <v>114.29405075412976</v>
      </c>
      <c r="U26" s="502">
        <f t="shared" si="4"/>
        <v>115.99143559996357</v>
      </c>
      <c r="V26" s="502">
        <v>169090</v>
      </c>
      <c r="W26" s="502">
        <v>174316.4</v>
      </c>
      <c r="X26" s="457">
        <f t="shared" si="5"/>
        <v>103.0908983381631</v>
      </c>
      <c r="Y26" s="502">
        <f t="shared" si="6"/>
        <v>152.13842159237197</v>
      </c>
      <c r="Z26" s="502">
        <v>171752</v>
      </c>
      <c r="AA26" s="478">
        <f t="shared" si="7"/>
        <v>101.5743095392986</v>
      </c>
      <c r="AB26" s="50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2" customFormat="1" ht="12" customHeight="1">
      <c r="A27" s="504">
        <v>121</v>
      </c>
      <c r="B27" s="505" t="s">
        <v>75</v>
      </c>
      <c r="C27" s="457" t="s">
        <v>1375</v>
      </c>
      <c r="D27" s="485" t="s">
        <v>1375</v>
      </c>
      <c r="E27" s="457" t="s">
        <v>1375</v>
      </c>
      <c r="F27" s="501" t="s">
        <v>1375</v>
      </c>
      <c r="G27" s="501" t="s">
        <v>1375</v>
      </c>
      <c r="H27" s="457" t="s">
        <v>1375</v>
      </c>
      <c r="I27" s="502" t="s">
        <v>1375</v>
      </c>
      <c r="J27" s="502" t="s">
        <v>1375</v>
      </c>
      <c r="K27" s="501" t="s">
        <v>1375</v>
      </c>
      <c r="L27" s="457" t="s">
        <v>1375</v>
      </c>
      <c r="M27" s="502" t="s">
        <v>1375</v>
      </c>
      <c r="N27" s="502" t="s">
        <v>1375</v>
      </c>
      <c r="O27" s="501" t="s">
        <v>1375</v>
      </c>
      <c r="P27" s="457" t="s">
        <v>1375</v>
      </c>
      <c r="Q27" s="502" t="s">
        <v>1375</v>
      </c>
      <c r="R27" s="502" t="s">
        <v>1375</v>
      </c>
      <c r="S27" s="501" t="s">
        <v>1375</v>
      </c>
      <c r="T27" s="457" t="s">
        <v>1375</v>
      </c>
      <c r="U27" s="502" t="s">
        <v>1375</v>
      </c>
      <c r="V27" s="502" t="s">
        <v>1375</v>
      </c>
      <c r="W27" s="502">
        <v>1810</v>
      </c>
      <c r="X27" s="457" t="s">
        <v>1375</v>
      </c>
      <c r="Y27" s="502" t="s">
        <v>1375</v>
      </c>
      <c r="Z27" s="502">
        <v>6142</v>
      </c>
      <c r="AA27" s="478" t="s">
        <v>1375</v>
      </c>
      <c r="AB27" s="50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2" customFormat="1" ht="20.25" customHeight="1">
      <c r="A28" s="504">
        <v>122</v>
      </c>
      <c r="B28" s="505" t="s">
        <v>386</v>
      </c>
      <c r="C28" s="457" t="s">
        <v>1375</v>
      </c>
      <c r="D28" s="485" t="s">
        <v>1375</v>
      </c>
      <c r="E28" s="457" t="s">
        <v>1375</v>
      </c>
      <c r="F28" s="501" t="s">
        <v>1375</v>
      </c>
      <c r="G28" s="501" t="s">
        <v>1375</v>
      </c>
      <c r="H28" s="457" t="s">
        <v>1375</v>
      </c>
      <c r="I28" s="502" t="s">
        <v>1375</v>
      </c>
      <c r="J28" s="502" t="s">
        <v>1375</v>
      </c>
      <c r="K28" s="501" t="s">
        <v>1375</v>
      </c>
      <c r="L28" s="457" t="s">
        <v>1375</v>
      </c>
      <c r="M28" s="502" t="s">
        <v>1375</v>
      </c>
      <c r="N28" s="502" t="s">
        <v>1375</v>
      </c>
      <c r="O28" s="501" t="s">
        <v>1375</v>
      </c>
      <c r="P28" s="457" t="s">
        <v>1375</v>
      </c>
      <c r="Q28" s="502" t="s">
        <v>1375</v>
      </c>
      <c r="R28" s="502" t="s">
        <v>1375</v>
      </c>
      <c r="S28" s="501">
        <v>4890.3</v>
      </c>
      <c r="T28" s="457" t="s">
        <v>1375</v>
      </c>
      <c r="U28" s="502" t="s">
        <v>1375</v>
      </c>
      <c r="V28" s="502">
        <v>8584</v>
      </c>
      <c r="W28" s="502">
        <v>9459.6</v>
      </c>
      <c r="X28" s="457">
        <f t="shared" si="5"/>
        <v>110.20037278657968</v>
      </c>
      <c r="Y28" s="502" t="s">
        <v>1375</v>
      </c>
      <c r="Z28" s="502">
        <v>8810</v>
      </c>
      <c r="AA28" s="478">
        <f t="shared" si="7"/>
        <v>102.63280521901213</v>
      </c>
      <c r="AB28" s="50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28" ht="24.75" customHeight="1">
      <c r="A29" s="506" t="s">
        <v>1026</v>
      </c>
      <c r="B29" s="505" t="s">
        <v>1027</v>
      </c>
      <c r="C29" s="457">
        <v>38817</v>
      </c>
      <c r="D29" s="485">
        <v>35212.9</v>
      </c>
      <c r="E29" s="457">
        <f t="shared" si="1"/>
        <v>90.71515057835485</v>
      </c>
      <c r="F29" s="501">
        <v>34510</v>
      </c>
      <c r="G29" s="501">
        <v>35987</v>
      </c>
      <c r="H29" s="457">
        <f t="shared" si="0"/>
        <v>104.27991886409735</v>
      </c>
      <c r="I29" s="502">
        <f t="shared" si="2"/>
        <v>102.19834208486094</v>
      </c>
      <c r="J29" s="502">
        <v>34776</v>
      </c>
      <c r="K29" s="501">
        <v>33146</v>
      </c>
      <c r="L29" s="457">
        <f t="shared" si="11"/>
        <v>95.31285944329423</v>
      </c>
      <c r="M29" s="502">
        <f t="shared" si="12"/>
        <v>92.10548253536</v>
      </c>
      <c r="N29" s="502" t="s">
        <v>1375</v>
      </c>
      <c r="O29" s="501" t="s">
        <v>1375</v>
      </c>
      <c r="P29" s="457" t="s">
        <v>1375</v>
      </c>
      <c r="Q29" s="502" t="s">
        <v>1375</v>
      </c>
      <c r="R29" s="453" t="s">
        <v>1375</v>
      </c>
      <c r="S29" s="501" t="s">
        <v>1375</v>
      </c>
      <c r="T29" s="457" t="s">
        <v>1375</v>
      </c>
      <c r="U29" s="502" t="s">
        <v>1375</v>
      </c>
      <c r="V29" s="453" t="s">
        <v>1375</v>
      </c>
      <c r="W29" s="502" t="s">
        <v>1375</v>
      </c>
      <c r="X29" s="457" t="s">
        <v>1375</v>
      </c>
      <c r="Y29" s="502" t="s">
        <v>1375</v>
      </c>
      <c r="Z29" s="453" t="s">
        <v>1375</v>
      </c>
      <c r="AA29" s="478" t="s">
        <v>1375</v>
      </c>
      <c r="AB29" s="503"/>
    </row>
    <row r="30" spans="1:28" ht="21.75" customHeight="1">
      <c r="A30" s="504">
        <v>191</v>
      </c>
      <c r="B30" s="676" t="s">
        <v>379</v>
      </c>
      <c r="C30" s="457">
        <v>10078</v>
      </c>
      <c r="D30" s="485">
        <v>8884</v>
      </c>
      <c r="E30" s="457">
        <f t="shared" si="1"/>
        <v>88.15241119269697</v>
      </c>
      <c r="F30" s="501">
        <v>11547</v>
      </c>
      <c r="G30" s="501">
        <v>11791.8</v>
      </c>
      <c r="H30" s="457">
        <f t="shared" si="0"/>
        <v>102.12003117692907</v>
      </c>
      <c r="I30" s="502">
        <f t="shared" si="2"/>
        <v>132.73075191355244</v>
      </c>
      <c r="J30" s="502">
        <v>10468</v>
      </c>
      <c r="K30" s="501">
        <v>9984</v>
      </c>
      <c r="L30" s="457">
        <f t="shared" si="11"/>
        <v>95.3763851738632</v>
      </c>
      <c r="M30" s="502">
        <f t="shared" si="12"/>
        <v>84.66900727624281</v>
      </c>
      <c r="N30" s="502">
        <v>10049</v>
      </c>
      <c r="O30" s="501">
        <v>10049</v>
      </c>
      <c r="P30" s="457">
        <f t="shared" si="10"/>
        <v>100</v>
      </c>
      <c r="Q30" s="502">
        <f t="shared" si="9"/>
        <v>100.65104166666667</v>
      </c>
      <c r="R30" s="502">
        <v>9699</v>
      </c>
      <c r="S30" s="501">
        <v>14699</v>
      </c>
      <c r="T30" s="457">
        <f t="shared" si="3"/>
        <v>151.55170636148057</v>
      </c>
      <c r="U30" s="502">
        <f t="shared" si="4"/>
        <v>146.27326102099713</v>
      </c>
      <c r="V30" s="502">
        <v>9590</v>
      </c>
      <c r="W30" s="502">
        <v>20182.8</v>
      </c>
      <c r="X30" s="457">
        <f t="shared" si="5"/>
        <v>210.45672575599582</v>
      </c>
      <c r="Y30" s="502">
        <f t="shared" si="6"/>
        <v>137.307299816314</v>
      </c>
      <c r="Z30" s="502">
        <v>26435</v>
      </c>
      <c r="AA30" s="478">
        <f t="shared" si="7"/>
        <v>275.6517205422315</v>
      </c>
      <c r="AB30" s="503"/>
    </row>
    <row r="31" spans="1:28" ht="12" customHeight="1">
      <c r="A31" s="504">
        <v>192</v>
      </c>
      <c r="B31" s="505" t="s">
        <v>1620</v>
      </c>
      <c r="C31" s="457">
        <v>3120</v>
      </c>
      <c r="D31" s="485">
        <v>3392</v>
      </c>
      <c r="E31" s="457">
        <f t="shared" si="1"/>
        <v>108.71794871794872</v>
      </c>
      <c r="F31" s="501">
        <v>3382</v>
      </c>
      <c r="G31" s="501">
        <v>3382</v>
      </c>
      <c r="H31" s="457">
        <f t="shared" si="0"/>
        <v>100</v>
      </c>
      <c r="I31" s="502">
        <f t="shared" si="2"/>
        <v>99.70518867924528</v>
      </c>
      <c r="J31" s="502">
        <v>3410</v>
      </c>
      <c r="K31" s="501">
        <v>3410</v>
      </c>
      <c r="L31" s="457">
        <f t="shared" si="11"/>
        <v>100</v>
      </c>
      <c r="M31" s="502">
        <f t="shared" si="12"/>
        <v>100.82791247782377</v>
      </c>
      <c r="N31" s="502">
        <v>3225</v>
      </c>
      <c r="O31" s="501">
        <v>3175</v>
      </c>
      <c r="P31" s="457">
        <f t="shared" si="10"/>
        <v>98.44961240310077</v>
      </c>
      <c r="Q31" s="502">
        <f t="shared" si="9"/>
        <v>93.10850439882698</v>
      </c>
      <c r="R31" s="502">
        <v>3860</v>
      </c>
      <c r="S31" s="501">
        <v>3860</v>
      </c>
      <c r="T31" s="457">
        <f t="shared" si="3"/>
        <v>100</v>
      </c>
      <c r="U31" s="502">
        <f t="shared" si="4"/>
        <v>121.5748031496063</v>
      </c>
      <c r="V31" s="502">
        <v>2908</v>
      </c>
      <c r="W31" s="502">
        <v>1574</v>
      </c>
      <c r="X31" s="457">
        <f t="shared" si="5"/>
        <v>54.126547455295736</v>
      </c>
      <c r="Y31" s="502">
        <f t="shared" si="6"/>
        <v>40.77720207253886</v>
      </c>
      <c r="Z31" s="502" t="s">
        <v>1375</v>
      </c>
      <c r="AA31" s="478" t="s">
        <v>1375</v>
      </c>
      <c r="AB31" s="503"/>
    </row>
    <row r="32" spans="1:28" ht="12" customHeight="1">
      <c r="A32" s="504">
        <v>193</v>
      </c>
      <c r="B32" s="500" t="s">
        <v>1608</v>
      </c>
      <c r="C32" s="452" t="s">
        <v>1375</v>
      </c>
      <c r="D32" s="452">
        <v>8581</v>
      </c>
      <c r="E32" s="457" t="s">
        <v>1375</v>
      </c>
      <c r="F32" s="507">
        <v>8268</v>
      </c>
      <c r="G32" s="507">
        <v>7868</v>
      </c>
      <c r="H32" s="457">
        <f t="shared" si="0"/>
        <v>95.16207063376875</v>
      </c>
      <c r="I32" s="502">
        <f t="shared" si="2"/>
        <v>91.6909451112924</v>
      </c>
      <c r="J32" s="502">
        <v>7242</v>
      </c>
      <c r="K32" s="501">
        <v>7242</v>
      </c>
      <c r="L32" s="457">
        <f t="shared" si="11"/>
        <v>100</v>
      </c>
      <c r="M32" s="502">
        <f t="shared" si="12"/>
        <v>92.043721403152</v>
      </c>
      <c r="N32" s="502">
        <v>7149</v>
      </c>
      <c r="O32" s="501">
        <v>11449</v>
      </c>
      <c r="P32" s="457">
        <f t="shared" si="10"/>
        <v>160.14827248566232</v>
      </c>
      <c r="Q32" s="502">
        <f t="shared" si="9"/>
        <v>158.09168737917702</v>
      </c>
      <c r="R32" s="453">
        <v>9239</v>
      </c>
      <c r="S32" s="501">
        <v>19653.5</v>
      </c>
      <c r="T32" s="457">
        <f t="shared" si="3"/>
        <v>212.72323844571926</v>
      </c>
      <c r="U32" s="502">
        <f t="shared" si="4"/>
        <v>171.66128046117566</v>
      </c>
      <c r="V32" s="453">
        <v>12370</v>
      </c>
      <c r="W32" s="502">
        <v>5811.2</v>
      </c>
      <c r="X32" s="457">
        <f t="shared" si="5"/>
        <v>46.97817299919159</v>
      </c>
      <c r="Y32" s="502">
        <f t="shared" si="6"/>
        <v>29.568270282646857</v>
      </c>
      <c r="Z32" s="453" t="s">
        <v>1375</v>
      </c>
      <c r="AA32" s="478" t="s">
        <v>1375</v>
      </c>
      <c r="AB32" s="503"/>
    </row>
    <row r="33" spans="1:28" ht="12" customHeight="1">
      <c r="A33" s="504">
        <v>194</v>
      </c>
      <c r="B33" s="505" t="s">
        <v>1621</v>
      </c>
      <c r="C33" s="452" t="s">
        <v>1375</v>
      </c>
      <c r="D33" s="452">
        <v>1521.6</v>
      </c>
      <c r="E33" s="457" t="s">
        <v>1375</v>
      </c>
      <c r="F33" s="453">
        <v>400</v>
      </c>
      <c r="G33" s="453">
        <v>1468</v>
      </c>
      <c r="H33" s="457">
        <f t="shared" si="0"/>
        <v>367</v>
      </c>
      <c r="I33" s="502">
        <f t="shared" si="2"/>
        <v>96.47739221871716</v>
      </c>
      <c r="J33" s="453">
        <v>450</v>
      </c>
      <c r="K33" s="507">
        <v>1125.2</v>
      </c>
      <c r="L33" s="457">
        <f t="shared" si="11"/>
        <v>250.04444444444448</v>
      </c>
      <c r="M33" s="502">
        <f t="shared" si="12"/>
        <v>76.64850136239782</v>
      </c>
      <c r="N33" s="453">
        <v>450</v>
      </c>
      <c r="O33" s="507">
        <v>633</v>
      </c>
      <c r="P33" s="457">
        <f t="shared" si="10"/>
        <v>140.66666666666669</v>
      </c>
      <c r="Q33" s="502">
        <f t="shared" si="9"/>
        <v>56.25666548169214</v>
      </c>
      <c r="R33" s="453">
        <v>450</v>
      </c>
      <c r="S33" s="501">
        <v>452</v>
      </c>
      <c r="T33" s="457">
        <f t="shared" si="3"/>
        <v>100.44444444444444</v>
      </c>
      <c r="U33" s="502">
        <f t="shared" si="4"/>
        <v>71.40600315955766</v>
      </c>
      <c r="V33" s="453">
        <v>350</v>
      </c>
      <c r="W33" s="502">
        <v>462</v>
      </c>
      <c r="X33" s="457">
        <f t="shared" si="5"/>
        <v>132</v>
      </c>
      <c r="Y33" s="502">
        <f t="shared" si="6"/>
        <v>102.21238938053096</v>
      </c>
      <c r="Z33" s="453">
        <v>300</v>
      </c>
      <c r="AA33" s="478">
        <f t="shared" si="7"/>
        <v>85.71428571428571</v>
      </c>
      <c r="AB33" s="503"/>
    </row>
    <row r="34" spans="1:28" ht="12" customHeight="1" thickBot="1">
      <c r="A34" s="508">
        <v>195</v>
      </c>
      <c r="B34" s="509" t="s">
        <v>73</v>
      </c>
      <c r="C34" s="490" t="s">
        <v>1375</v>
      </c>
      <c r="D34" s="460" t="s">
        <v>1375</v>
      </c>
      <c r="E34" s="490" t="s">
        <v>1375</v>
      </c>
      <c r="F34" s="510" t="s">
        <v>1375</v>
      </c>
      <c r="G34" s="510">
        <v>2631</v>
      </c>
      <c r="H34" s="490" t="s">
        <v>1375</v>
      </c>
      <c r="I34" s="511" t="s">
        <v>1375</v>
      </c>
      <c r="J34" s="511">
        <v>2988</v>
      </c>
      <c r="K34" s="512">
        <v>3163.9</v>
      </c>
      <c r="L34" s="490">
        <f t="shared" si="11"/>
        <v>105.88688085676037</v>
      </c>
      <c r="M34" s="511">
        <f t="shared" si="12"/>
        <v>120.25465602432534</v>
      </c>
      <c r="N34" s="511">
        <v>3250</v>
      </c>
      <c r="O34" s="512">
        <v>3250</v>
      </c>
      <c r="P34" s="490">
        <f t="shared" si="10"/>
        <v>100</v>
      </c>
      <c r="Q34" s="511">
        <f t="shared" si="9"/>
        <v>102.72132494705902</v>
      </c>
      <c r="R34" s="513">
        <v>2889</v>
      </c>
      <c r="S34" s="512">
        <v>3148</v>
      </c>
      <c r="T34" s="490">
        <f t="shared" si="3"/>
        <v>108.9650398061613</v>
      </c>
      <c r="U34" s="511">
        <f t="shared" si="4"/>
        <v>96.86153846153846</v>
      </c>
      <c r="V34" s="513">
        <v>4049</v>
      </c>
      <c r="W34" s="513">
        <v>4081.9</v>
      </c>
      <c r="X34" s="490">
        <f t="shared" si="5"/>
        <v>100.81254630773032</v>
      </c>
      <c r="Y34" s="511">
        <f t="shared" si="6"/>
        <v>129.66645489199493</v>
      </c>
      <c r="Z34" s="511">
        <v>4357</v>
      </c>
      <c r="AA34" s="471">
        <f t="shared" si="7"/>
        <v>107.60681649790071</v>
      </c>
      <c r="AB34" s="503"/>
    </row>
    <row r="35" spans="1:71" s="495" customFormat="1" ht="14.25" customHeight="1" thickBot="1">
      <c r="A35" s="1308" t="s">
        <v>882</v>
      </c>
      <c r="B35" s="1309"/>
      <c r="C35" s="514">
        <f>SUM(C5:C34)</f>
        <v>337346</v>
      </c>
      <c r="D35" s="515">
        <f>SUM(D5:D34)</f>
        <v>390745.89999999997</v>
      </c>
      <c r="E35" s="514">
        <f t="shared" si="1"/>
        <v>115.82941549625605</v>
      </c>
      <c r="F35" s="515">
        <f>SUM(F5:F33)</f>
        <v>432331</v>
      </c>
      <c r="G35" s="515">
        <f>SUM(G5:G34)</f>
        <v>505470.9</v>
      </c>
      <c r="H35" s="514">
        <f>(G35/F35)*100</f>
        <v>116.91757010253718</v>
      </c>
      <c r="I35" s="516">
        <f t="shared" si="2"/>
        <v>129.36051280384518</v>
      </c>
      <c r="J35" s="516">
        <f>SUM(J5:J34)</f>
        <v>479106</v>
      </c>
      <c r="K35" s="517">
        <f>SUM(K5:K34)</f>
        <v>575609.2</v>
      </c>
      <c r="L35" s="514">
        <f t="shared" si="11"/>
        <v>120.14234845733512</v>
      </c>
      <c r="M35" s="516">
        <f t="shared" si="12"/>
        <v>113.8758334060378</v>
      </c>
      <c r="N35" s="518">
        <f>SUM(N5:N34)</f>
        <v>473320</v>
      </c>
      <c r="O35" s="517">
        <f>SUM(O5:O34)</f>
        <v>562630.5</v>
      </c>
      <c r="P35" s="514">
        <f>(O35/N35)*100</f>
        <v>118.8689470125919</v>
      </c>
      <c r="Q35" s="516">
        <f t="shared" si="9"/>
        <v>97.7452236691144</v>
      </c>
      <c r="R35" s="519">
        <f>SUM(R5:R34)</f>
        <v>519242</v>
      </c>
      <c r="S35" s="519">
        <f>SUM(S5:S34)</f>
        <v>697593.1000000001</v>
      </c>
      <c r="T35" s="514">
        <f>(S35/R35)*100</f>
        <v>134.3483577984832</v>
      </c>
      <c r="U35" s="520">
        <f t="shared" si="4"/>
        <v>123.98778594477193</v>
      </c>
      <c r="V35" s="519">
        <f>SUM(V5:V34)</f>
        <v>653882</v>
      </c>
      <c r="W35" s="519">
        <f>SUM(W5:W34)</f>
        <v>768370.1</v>
      </c>
      <c r="X35" s="584">
        <f t="shared" si="5"/>
        <v>117.5089848015391</v>
      </c>
      <c r="Y35" s="585">
        <f t="shared" si="6"/>
        <v>110.14588590397467</v>
      </c>
      <c r="Z35" s="519">
        <f>SUM(Z5:Z34)</f>
        <v>656612</v>
      </c>
      <c r="AA35" s="474">
        <f t="shared" si="7"/>
        <v>100.4175065225836</v>
      </c>
      <c r="AB35" s="503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2" customFormat="1" ht="12" customHeight="1">
      <c r="A36" s="1323" t="s">
        <v>1028</v>
      </c>
      <c r="B36" s="521" t="s">
        <v>390</v>
      </c>
      <c r="C36" s="522">
        <v>16194</v>
      </c>
      <c r="D36" s="523">
        <v>14321</v>
      </c>
      <c r="E36" s="522">
        <f t="shared" si="1"/>
        <v>88.43398789675189</v>
      </c>
      <c r="F36" s="523">
        <v>14840</v>
      </c>
      <c r="G36" s="523">
        <v>13100</v>
      </c>
      <c r="H36" s="522">
        <f>(G36/F36)*100</f>
        <v>88.27493261455525</v>
      </c>
      <c r="I36" s="524">
        <f>(G36/D36)*100</f>
        <v>91.474059074087</v>
      </c>
      <c r="J36" s="524">
        <v>11376</v>
      </c>
      <c r="K36" s="525">
        <v>11395</v>
      </c>
      <c r="L36" s="522">
        <f t="shared" si="11"/>
        <v>100.1670182841069</v>
      </c>
      <c r="M36" s="524">
        <f>(K36/G36)*100</f>
        <v>86.98473282442748</v>
      </c>
      <c r="N36" s="525">
        <v>14747</v>
      </c>
      <c r="O36" s="525">
        <v>67758.9</v>
      </c>
      <c r="P36" s="522">
        <f>(O36/N36)*100</f>
        <v>459.47582559164573</v>
      </c>
      <c r="Q36" s="524">
        <f t="shared" si="9"/>
        <v>594.637121544537</v>
      </c>
      <c r="R36" s="524">
        <v>14337</v>
      </c>
      <c r="S36" s="525">
        <v>78556</v>
      </c>
      <c r="T36" s="522">
        <f>(S36/R36)*100</f>
        <v>547.9249494315408</v>
      </c>
      <c r="U36" s="524">
        <f t="shared" si="4"/>
        <v>115.9345857149393</v>
      </c>
      <c r="V36" s="524">
        <v>16014</v>
      </c>
      <c r="W36" s="524">
        <v>47923.5</v>
      </c>
      <c r="X36" s="522">
        <f t="shared" si="5"/>
        <v>299.2600224803297</v>
      </c>
      <c r="Y36" s="524">
        <f t="shared" si="6"/>
        <v>61.00552472121799</v>
      </c>
      <c r="Z36" s="524">
        <v>20950</v>
      </c>
      <c r="AA36" s="714">
        <f t="shared" si="7"/>
        <v>130.82302984888224</v>
      </c>
      <c r="AB36" s="50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2" customFormat="1" ht="12" customHeight="1">
      <c r="A37" s="1324"/>
      <c r="B37" s="526" t="s">
        <v>391</v>
      </c>
      <c r="C37" s="452">
        <v>63746</v>
      </c>
      <c r="D37" s="458">
        <v>55868</v>
      </c>
      <c r="E37" s="452">
        <f t="shared" si="1"/>
        <v>87.64157751074578</v>
      </c>
      <c r="F37" s="458">
        <v>68957</v>
      </c>
      <c r="G37" s="458">
        <v>64189</v>
      </c>
      <c r="H37" s="452">
        <f>(G37/F37)*100</f>
        <v>93.08554606493902</v>
      </c>
      <c r="I37" s="453">
        <f>(G37/D37)*100</f>
        <v>114.89403594186297</v>
      </c>
      <c r="J37" s="453">
        <v>66357</v>
      </c>
      <c r="K37" s="507">
        <v>66075</v>
      </c>
      <c r="L37" s="452">
        <f t="shared" si="11"/>
        <v>99.57502599575025</v>
      </c>
      <c r="M37" s="453">
        <f>(K37/G37)*100</f>
        <v>102.9381981336366</v>
      </c>
      <c r="N37" s="453">
        <v>62522</v>
      </c>
      <c r="O37" s="507">
        <v>285888.8</v>
      </c>
      <c r="P37" s="457">
        <f>(O37/N37)*100</f>
        <v>457.2611240843223</v>
      </c>
      <c r="Q37" s="502">
        <f t="shared" si="9"/>
        <v>432.6731744230042</v>
      </c>
      <c r="R37" s="502">
        <v>52282</v>
      </c>
      <c r="S37" s="501">
        <v>298052.4</v>
      </c>
      <c r="T37" s="457">
        <f>(S37/R37)*100</f>
        <v>570.0860716881527</v>
      </c>
      <c r="U37" s="502">
        <f t="shared" si="4"/>
        <v>104.25466125290674</v>
      </c>
      <c r="V37" s="502">
        <v>59980</v>
      </c>
      <c r="W37" s="502">
        <v>180692</v>
      </c>
      <c r="X37" s="457">
        <f t="shared" si="5"/>
        <v>301.2537512504168</v>
      </c>
      <c r="Y37" s="502">
        <f t="shared" si="6"/>
        <v>60.6242392277331</v>
      </c>
      <c r="Z37" s="502">
        <v>60281</v>
      </c>
      <c r="AA37" s="478">
        <f t="shared" si="7"/>
        <v>100.50183394464823</v>
      </c>
      <c r="AB37" s="503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2" customFormat="1" ht="12" customHeight="1" thickBot="1">
      <c r="A38" s="1325"/>
      <c r="B38" s="470" t="s">
        <v>392</v>
      </c>
      <c r="C38" s="544">
        <v>1399</v>
      </c>
      <c r="D38" s="545">
        <v>929</v>
      </c>
      <c r="E38" s="544">
        <f t="shared" si="1"/>
        <v>66.40457469621158</v>
      </c>
      <c r="F38" s="545">
        <v>1035</v>
      </c>
      <c r="G38" s="545">
        <v>1035</v>
      </c>
      <c r="H38" s="544">
        <f>(G38/F38)*100</f>
        <v>100</v>
      </c>
      <c r="I38" s="513">
        <f>(G38/D38)*100</f>
        <v>111.41011840688913</v>
      </c>
      <c r="J38" s="513">
        <v>929</v>
      </c>
      <c r="K38" s="512">
        <v>829</v>
      </c>
      <c r="L38" s="544">
        <f t="shared" si="11"/>
        <v>89.23573735199139</v>
      </c>
      <c r="M38" s="513">
        <f>(K38/G38)*100</f>
        <v>80.09661835748793</v>
      </c>
      <c r="N38" s="513">
        <v>1827</v>
      </c>
      <c r="O38" s="512">
        <v>7456</v>
      </c>
      <c r="P38" s="544">
        <f>(O38/N38)*100</f>
        <v>408.1007115489874</v>
      </c>
      <c r="Q38" s="513">
        <f t="shared" si="9"/>
        <v>899.3968636911942</v>
      </c>
      <c r="R38" s="513">
        <v>2030</v>
      </c>
      <c r="S38" s="511">
        <v>7529.6</v>
      </c>
      <c r="T38" s="544">
        <f>(S38/R38)*100</f>
        <v>370.9162561576355</v>
      </c>
      <c r="U38" s="511">
        <f t="shared" si="4"/>
        <v>100.98712446351932</v>
      </c>
      <c r="V38" s="513">
        <v>1846</v>
      </c>
      <c r="W38" s="513">
        <v>5069</v>
      </c>
      <c r="X38" s="490">
        <f t="shared" si="5"/>
        <v>274.59371614301193</v>
      </c>
      <c r="Y38" s="511">
        <f t="shared" si="6"/>
        <v>67.32097322566936</v>
      </c>
      <c r="Z38" s="511">
        <v>2239</v>
      </c>
      <c r="AA38" s="471">
        <f t="shared" si="7"/>
        <v>121.28927410617551</v>
      </c>
      <c r="AB38" s="503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495" customFormat="1" ht="14.25" customHeight="1" thickBot="1">
      <c r="A39" s="1308" t="s">
        <v>889</v>
      </c>
      <c r="B39" s="1309"/>
      <c r="C39" s="532">
        <f>SUM(C36:C38)</f>
        <v>81339</v>
      </c>
      <c r="D39" s="532">
        <f>SUM(D36:D38)</f>
        <v>71118</v>
      </c>
      <c r="E39" s="532">
        <f>(D39/C39)*100</f>
        <v>87.43407221628001</v>
      </c>
      <c r="F39" s="517">
        <f>SUM(F36:F38)</f>
        <v>84832</v>
      </c>
      <c r="G39" s="517">
        <f>SUM(G36:G38)</f>
        <v>78324</v>
      </c>
      <c r="H39" s="532">
        <f aca="true" t="shared" si="13" ref="H39:H49">(G39/F39)*100</f>
        <v>92.3283666540928</v>
      </c>
      <c r="I39" s="519">
        <f>(G39/D39)*100</f>
        <v>110.13245591833292</v>
      </c>
      <c r="J39" s="519">
        <f>SUM(J36:J38)</f>
        <v>78662</v>
      </c>
      <c r="K39" s="519">
        <f>SUM(K36:K38)</f>
        <v>78299</v>
      </c>
      <c r="L39" s="532">
        <f t="shared" si="11"/>
        <v>99.53853194681041</v>
      </c>
      <c r="M39" s="519">
        <f t="shared" si="12"/>
        <v>99.96808130330422</v>
      </c>
      <c r="N39" s="517">
        <f>SUM(N36:N38)</f>
        <v>79096</v>
      </c>
      <c r="O39" s="517">
        <f>SUM(O36:O38)</f>
        <v>361103.69999999995</v>
      </c>
      <c r="P39" s="532">
        <f aca="true" t="shared" si="14" ref="P39:P52">(O39/N39)*100</f>
        <v>456.5385101648629</v>
      </c>
      <c r="Q39" s="519">
        <f t="shared" si="9"/>
        <v>461.1855834684989</v>
      </c>
      <c r="R39" s="519">
        <f>SUM(R36:R38)</f>
        <v>68649</v>
      </c>
      <c r="S39" s="519">
        <f>SUM(S36:S38)</f>
        <v>384138</v>
      </c>
      <c r="T39" s="532">
        <f aca="true" t="shared" si="15" ref="T39:T52">(S39/R39)*100</f>
        <v>559.5682384302758</v>
      </c>
      <c r="U39" s="519">
        <f t="shared" si="4"/>
        <v>106.37886014460666</v>
      </c>
      <c r="V39" s="519">
        <f>SUM(V36:V38)</f>
        <v>77840</v>
      </c>
      <c r="W39" s="519">
        <f>SUM(W36:W38)</f>
        <v>233684.5</v>
      </c>
      <c r="X39" s="584">
        <f t="shared" si="5"/>
        <v>300.2113309352518</v>
      </c>
      <c r="Y39" s="585">
        <f t="shared" si="6"/>
        <v>60.83347651104552</v>
      </c>
      <c r="Z39" s="519">
        <f>SUM(Z36:Z38)</f>
        <v>83470</v>
      </c>
      <c r="AA39" s="474">
        <f t="shared" si="7"/>
        <v>107.2327852004111</v>
      </c>
      <c r="AB39" s="503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28" ht="12" customHeight="1">
      <c r="A40" s="499">
        <v>261</v>
      </c>
      <c r="B40" s="533" t="s">
        <v>1358</v>
      </c>
      <c r="C40" s="457">
        <v>8991</v>
      </c>
      <c r="D40" s="485">
        <v>8861</v>
      </c>
      <c r="E40" s="457">
        <f aca="true" t="shared" si="16" ref="E40:E53">(D40/C40)*100</f>
        <v>98.55410966522078</v>
      </c>
      <c r="F40" s="501">
        <v>11048</v>
      </c>
      <c r="G40" s="501">
        <v>11048</v>
      </c>
      <c r="H40" s="457">
        <f t="shared" si="13"/>
        <v>100</v>
      </c>
      <c r="I40" s="502">
        <f aca="true" t="shared" si="17" ref="I40:I58">(G40/D40)*100</f>
        <v>124.68118722491819</v>
      </c>
      <c r="J40" s="502">
        <v>11177</v>
      </c>
      <c r="K40" s="501">
        <v>10977</v>
      </c>
      <c r="L40" s="457">
        <f t="shared" si="11"/>
        <v>98.21061107631743</v>
      </c>
      <c r="M40" s="502">
        <f t="shared" si="12"/>
        <v>99.35734974656046</v>
      </c>
      <c r="N40" s="524">
        <v>10968</v>
      </c>
      <c r="O40" s="501">
        <v>11357</v>
      </c>
      <c r="P40" s="457">
        <f t="shared" si="14"/>
        <v>103.54668125455872</v>
      </c>
      <c r="Q40" s="502">
        <f t="shared" si="9"/>
        <v>103.46178372961647</v>
      </c>
      <c r="R40" s="457">
        <v>10977</v>
      </c>
      <c r="S40" s="485">
        <v>12943.5</v>
      </c>
      <c r="T40" s="457">
        <f t="shared" si="15"/>
        <v>117.91473080076524</v>
      </c>
      <c r="U40" s="502">
        <f t="shared" si="4"/>
        <v>113.9693581051334</v>
      </c>
      <c r="V40" s="457">
        <v>12800</v>
      </c>
      <c r="W40" s="502">
        <v>13160</v>
      </c>
      <c r="X40" s="457">
        <f t="shared" si="5"/>
        <v>102.8125</v>
      </c>
      <c r="Y40" s="502">
        <f t="shared" si="6"/>
        <v>101.67265422799088</v>
      </c>
      <c r="Z40" s="457">
        <v>11040</v>
      </c>
      <c r="AA40" s="478">
        <f t="shared" si="7"/>
        <v>86.25</v>
      </c>
      <c r="AB40" s="503"/>
    </row>
    <row r="41" spans="1:28" ht="12" customHeight="1">
      <c r="A41" s="504">
        <v>264</v>
      </c>
      <c r="B41" s="526" t="s">
        <v>890</v>
      </c>
      <c r="C41" s="457">
        <v>17768</v>
      </c>
      <c r="D41" s="485">
        <v>16818</v>
      </c>
      <c r="E41" s="457">
        <f t="shared" si="16"/>
        <v>94.65330932012607</v>
      </c>
      <c r="F41" s="501">
        <v>17977</v>
      </c>
      <c r="G41" s="501">
        <v>16777</v>
      </c>
      <c r="H41" s="457">
        <f t="shared" si="13"/>
        <v>93.32480391611504</v>
      </c>
      <c r="I41" s="502">
        <f t="shared" si="17"/>
        <v>99.75621358068736</v>
      </c>
      <c r="J41" s="502">
        <v>17337</v>
      </c>
      <c r="K41" s="501">
        <v>16837</v>
      </c>
      <c r="L41" s="457">
        <f t="shared" si="11"/>
        <v>97.11599469343024</v>
      </c>
      <c r="M41" s="502">
        <f t="shared" si="12"/>
        <v>100.35763247302856</v>
      </c>
      <c r="N41" s="502">
        <v>16329</v>
      </c>
      <c r="O41" s="501">
        <v>17249</v>
      </c>
      <c r="P41" s="457">
        <f t="shared" si="14"/>
        <v>105.63414783513994</v>
      </c>
      <c r="Q41" s="502">
        <f t="shared" si="9"/>
        <v>102.44699174437251</v>
      </c>
      <c r="R41" s="457">
        <v>18143</v>
      </c>
      <c r="S41" s="485">
        <v>21670</v>
      </c>
      <c r="T41" s="457">
        <f t="shared" si="15"/>
        <v>119.44000440941409</v>
      </c>
      <c r="U41" s="502">
        <f t="shared" si="4"/>
        <v>125.6304713316714</v>
      </c>
      <c r="V41" s="457">
        <v>23580</v>
      </c>
      <c r="W41" s="502">
        <v>23759</v>
      </c>
      <c r="X41" s="457">
        <f t="shared" si="5"/>
        <v>100.75911789652248</v>
      </c>
      <c r="Y41" s="502">
        <f t="shared" si="6"/>
        <v>109.64005537609597</v>
      </c>
      <c r="Z41" s="457">
        <v>24896</v>
      </c>
      <c r="AA41" s="478">
        <f t="shared" si="7"/>
        <v>105.58100084817643</v>
      </c>
      <c r="AB41" s="503"/>
    </row>
    <row r="42" spans="1:28" ht="12" customHeight="1">
      <c r="A42" s="504">
        <v>265</v>
      </c>
      <c r="B42" s="526" t="s">
        <v>891</v>
      </c>
      <c r="C42" s="452">
        <v>6172</v>
      </c>
      <c r="D42" s="458">
        <v>5972</v>
      </c>
      <c r="E42" s="452">
        <f t="shared" si="16"/>
        <v>96.75955930006481</v>
      </c>
      <c r="F42" s="507">
        <v>6184</v>
      </c>
      <c r="G42" s="507">
        <v>5234</v>
      </c>
      <c r="H42" s="452">
        <f t="shared" si="13"/>
        <v>84.63777490297542</v>
      </c>
      <c r="I42" s="453">
        <f t="shared" si="17"/>
        <v>87.642330877428</v>
      </c>
      <c r="J42" s="453">
        <v>5570</v>
      </c>
      <c r="K42" s="507">
        <v>5370</v>
      </c>
      <c r="L42" s="452">
        <f t="shared" si="11"/>
        <v>96.40933572710951</v>
      </c>
      <c r="M42" s="453">
        <f t="shared" si="12"/>
        <v>102.59839510890332</v>
      </c>
      <c r="N42" s="453">
        <v>5614</v>
      </c>
      <c r="O42" s="507">
        <v>5765</v>
      </c>
      <c r="P42" s="452">
        <f t="shared" si="14"/>
        <v>102.68970431065195</v>
      </c>
      <c r="Q42" s="453">
        <f t="shared" si="9"/>
        <v>107.35567970204842</v>
      </c>
      <c r="R42" s="452">
        <v>6243</v>
      </c>
      <c r="S42" s="458">
        <v>7149</v>
      </c>
      <c r="T42" s="452">
        <f t="shared" si="15"/>
        <v>114.51225372417106</v>
      </c>
      <c r="U42" s="453">
        <f t="shared" si="4"/>
        <v>124.00693842150912</v>
      </c>
      <c r="V42" s="452">
        <v>7525</v>
      </c>
      <c r="W42" s="453">
        <v>7578</v>
      </c>
      <c r="X42" s="452">
        <f t="shared" si="5"/>
        <v>100.70431893687709</v>
      </c>
      <c r="Y42" s="453">
        <f t="shared" si="6"/>
        <v>106.00083927822072</v>
      </c>
      <c r="Z42" s="452">
        <v>7278</v>
      </c>
      <c r="AA42" s="467">
        <f t="shared" si="7"/>
        <v>96.71760797342192</v>
      </c>
      <c r="AB42" s="503"/>
    </row>
    <row r="43" spans="1:28" ht="12" customHeight="1" thickBot="1">
      <c r="A43" s="586">
        <v>266</v>
      </c>
      <c r="B43" s="587" t="s">
        <v>904</v>
      </c>
      <c r="C43" s="528" t="s">
        <v>1375</v>
      </c>
      <c r="D43" s="529" t="s">
        <v>1375</v>
      </c>
      <c r="E43" s="528" t="s">
        <v>1375</v>
      </c>
      <c r="F43" s="531" t="s">
        <v>1375</v>
      </c>
      <c r="G43" s="531" t="s">
        <v>1375</v>
      </c>
      <c r="H43" s="528" t="s">
        <v>1375</v>
      </c>
      <c r="I43" s="530" t="s">
        <v>1375</v>
      </c>
      <c r="J43" s="530" t="s">
        <v>1375</v>
      </c>
      <c r="K43" s="531" t="s">
        <v>1375</v>
      </c>
      <c r="L43" s="528" t="s">
        <v>1375</v>
      </c>
      <c r="M43" s="530" t="s">
        <v>1375</v>
      </c>
      <c r="N43" s="512" t="s">
        <v>1375</v>
      </c>
      <c r="O43" s="531" t="s">
        <v>1375</v>
      </c>
      <c r="P43" s="528" t="s">
        <v>1375</v>
      </c>
      <c r="Q43" s="530" t="s">
        <v>1375</v>
      </c>
      <c r="R43" s="528" t="s">
        <v>1375</v>
      </c>
      <c r="S43" s="545" t="s">
        <v>1375</v>
      </c>
      <c r="T43" s="528" t="s">
        <v>1375</v>
      </c>
      <c r="U43" s="513" t="s">
        <v>1375</v>
      </c>
      <c r="V43" s="528" t="s">
        <v>1375</v>
      </c>
      <c r="W43" s="513" t="s">
        <v>1375</v>
      </c>
      <c r="X43" s="544" t="s">
        <v>1375</v>
      </c>
      <c r="Y43" s="513" t="s">
        <v>1375</v>
      </c>
      <c r="Z43" s="544">
        <v>44069</v>
      </c>
      <c r="AA43" s="588" t="s">
        <v>1375</v>
      </c>
      <c r="AB43" s="503"/>
    </row>
    <row r="44" spans="1:71" s="495" customFormat="1" ht="15" customHeight="1" thickBot="1">
      <c r="A44" s="1308" t="s">
        <v>892</v>
      </c>
      <c r="B44" s="1309"/>
      <c r="C44" s="532">
        <f>SUM(C40:C42)</f>
        <v>32931</v>
      </c>
      <c r="D44" s="535">
        <f>SUM(D40:D42)</f>
        <v>31651</v>
      </c>
      <c r="E44" s="532">
        <f t="shared" si="16"/>
        <v>96.11308493516746</v>
      </c>
      <c r="F44" s="517">
        <f>SUM(F40:F42)</f>
        <v>35209</v>
      </c>
      <c r="G44" s="517">
        <f>SUM(G40:G42)</f>
        <v>33059</v>
      </c>
      <c r="H44" s="532">
        <f t="shared" si="13"/>
        <v>93.89360674827459</v>
      </c>
      <c r="I44" s="519">
        <f t="shared" si="17"/>
        <v>104.44851663454551</v>
      </c>
      <c r="J44" s="519">
        <f>SUM(J40:J42)</f>
        <v>34084</v>
      </c>
      <c r="K44" s="517">
        <f>SUM(K40:K42)</f>
        <v>33184</v>
      </c>
      <c r="L44" s="532">
        <f t="shared" si="11"/>
        <v>97.35946485154324</v>
      </c>
      <c r="M44" s="519">
        <f t="shared" si="12"/>
        <v>100.37811186061285</v>
      </c>
      <c r="N44" s="517">
        <f>SUM(N40:N42)</f>
        <v>32911</v>
      </c>
      <c r="O44" s="517">
        <f>SUM(O40:O42)</f>
        <v>34371</v>
      </c>
      <c r="P44" s="532">
        <f t="shared" si="14"/>
        <v>104.43620673938806</v>
      </c>
      <c r="Q44" s="519">
        <f t="shared" si="9"/>
        <v>103.577025072324</v>
      </c>
      <c r="R44" s="519">
        <f>SUM(R40:R42)</f>
        <v>35363</v>
      </c>
      <c r="S44" s="519">
        <f>SUM(S40:S42)</f>
        <v>41762.5</v>
      </c>
      <c r="T44" s="532">
        <f t="shared" si="15"/>
        <v>118.09659813929814</v>
      </c>
      <c r="U44" s="516">
        <f t="shared" si="4"/>
        <v>121.50504786011463</v>
      </c>
      <c r="V44" s="519">
        <f>SUM(V40:V42)</f>
        <v>43905</v>
      </c>
      <c r="W44" s="519">
        <f>SUM(W40:W42)</f>
        <v>44497</v>
      </c>
      <c r="X44" s="584">
        <f t="shared" si="5"/>
        <v>101.34836578977338</v>
      </c>
      <c r="Y44" s="585">
        <f t="shared" si="6"/>
        <v>106.54774019754565</v>
      </c>
      <c r="Z44" s="519">
        <f>SUM(Z40:Z43)</f>
        <v>87283</v>
      </c>
      <c r="AA44" s="474">
        <f t="shared" si="7"/>
        <v>198.79968112971187</v>
      </c>
      <c r="AB44" s="50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28" ht="12" customHeight="1">
      <c r="A45" s="499">
        <v>271</v>
      </c>
      <c r="B45" s="536" t="s">
        <v>55</v>
      </c>
      <c r="C45" s="457">
        <v>48632</v>
      </c>
      <c r="D45" s="485">
        <v>48236</v>
      </c>
      <c r="E45" s="457">
        <f t="shared" si="16"/>
        <v>99.18572133574601</v>
      </c>
      <c r="F45" s="501">
        <v>50251</v>
      </c>
      <c r="G45" s="501">
        <v>50836</v>
      </c>
      <c r="H45" s="457">
        <f t="shared" si="13"/>
        <v>101.16415593719528</v>
      </c>
      <c r="I45" s="502">
        <f t="shared" si="17"/>
        <v>105.39016502197529</v>
      </c>
      <c r="J45" s="502">
        <v>51542</v>
      </c>
      <c r="K45" s="501">
        <v>51542</v>
      </c>
      <c r="L45" s="457">
        <f t="shared" si="11"/>
        <v>100</v>
      </c>
      <c r="M45" s="502">
        <f t="shared" si="12"/>
        <v>101.38877960500432</v>
      </c>
      <c r="N45" s="501">
        <v>53322</v>
      </c>
      <c r="O45" s="501">
        <v>55457</v>
      </c>
      <c r="P45" s="457">
        <f t="shared" si="14"/>
        <v>104.00397584486703</v>
      </c>
      <c r="Q45" s="502">
        <f t="shared" si="9"/>
        <v>107.59574715765783</v>
      </c>
      <c r="R45" s="456">
        <v>53957</v>
      </c>
      <c r="S45" s="537">
        <v>61935</v>
      </c>
      <c r="T45" s="457">
        <f t="shared" si="15"/>
        <v>114.78584799006617</v>
      </c>
      <c r="U45" s="502">
        <f t="shared" si="4"/>
        <v>111.68112231097969</v>
      </c>
      <c r="V45" s="456">
        <v>54000</v>
      </c>
      <c r="W45" s="502">
        <v>57641.4</v>
      </c>
      <c r="X45" s="457">
        <f>(W45/V45)*100</f>
        <v>106.74333333333334</v>
      </c>
      <c r="Y45" s="502">
        <f t="shared" si="6"/>
        <v>93.0675708403972</v>
      </c>
      <c r="Z45" s="456">
        <v>55000</v>
      </c>
      <c r="AA45" s="478">
        <f t="shared" si="7"/>
        <v>101.85185185185186</v>
      </c>
      <c r="AB45" s="503"/>
    </row>
    <row r="46" spans="1:28" ht="12" customHeight="1">
      <c r="A46" s="504">
        <v>272</v>
      </c>
      <c r="B46" s="538" t="s">
        <v>56</v>
      </c>
      <c r="C46" s="457">
        <v>5624</v>
      </c>
      <c r="D46" s="485">
        <v>5624</v>
      </c>
      <c r="E46" s="457">
        <f t="shared" si="16"/>
        <v>100</v>
      </c>
      <c r="F46" s="501">
        <v>4814</v>
      </c>
      <c r="G46" s="501">
        <v>4814</v>
      </c>
      <c r="H46" s="457">
        <f t="shared" si="13"/>
        <v>100</v>
      </c>
      <c r="I46" s="502">
        <f t="shared" si="17"/>
        <v>85.59743954480797</v>
      </c>
      <c r="J46" s="502">
        <v>4798</v>
      </c>
      <c r="K46" s="501">
        <v>4798</v>
      </c>
      <c r="L46" s="457">
        <f t="shared" si="11"/>
        <v>100</v>
      </c>
      <c r="M46" s="502">
        <f t="shared" si="12"/>
        <v>99.66763606148733</v>
      </c>
      <c r="N46" s="501">
        <v>4357</v>
      </c>
      <c r="O46" s="501">
        <v>4715</v>
      </c>
      <c r="P46" s="457">
        <f t="shared" si="14"/>
        <v>108.21666284140463</v>
      </c>
      <c r="Q46" s="502">
        <f t="shared" si="9"/>
        <v>98.27011254689454</v>
      </c>
      <c r="R46" s="456">
        <v>4639</v>
      </c>
      <c r="S46" s="537">
        <v>5559.3</v>
      </c>
      <c r="T46" s="457">
        <f t="shared" si="15"/>
        <v>119.83832722569521</v>
      </c>
      <c r="U46" s="502">
        <f t="shared" si="4"/>
        <v>117.90668080593849</v>
      </c>
      <c r="V46" s="456">
        <v>5798</v>
      </c>
      <c r="W46" s="502">
        <v>6075</v>
      </c>
      <c r="X46" s="457">
        <f t="shared" si="5"/>
        <v>104.77750948602966</v>
      </c>
      <c r="Y46" s="502">
        <f t="shared" si="6"/>
        <v>109.27634774162213</v>
      </c>
      <c r="Z46" s="456">
        <v>5890</v>
      </c>
      <c r="AA46" s="478">
        <f t="shared" si="7"/>
        <v>101.58675405312177</v>
      </c>
      <c r="AB46" s="503"/>
    </row>
    <row r="47" spans="1:28" ht="12" customHeight="1">
      <c r="A47" s="504">
        <v>273</v>
      </c>
      <c r="B47" s="538" t="s">
        <v>57</v>
      </c>
      <c r="C47" s="457">
        <v>1000</v>
      </c>
      <c r="D47" s="485">
        <v>1000</v>
      </c>
      <c r="E47" s="457">
        <f t="shared" si="16"/>
        <v>100</v>
      </c>
      <c r="F47" s="501">
        <v>996</v>
      </c>
      <c r="G47" s="501">
        <v>996</v>
      </c>
      <c r="H47" s="457">
        <f t="shared" si="13"/>
        <v>100</v>
      </c>
      <c r="I47" s="502">
        <f t="shared" si="17"/>
        <v>99.6</v>
      </c>
      <c r="J47" s="502">
        <v>950</v>
      </c>
      <c r="K47" s="501">
        <v>750</v>
      </c>
      <c r="L47" s="457">
        <f t="shared" si="11"/>
        <v>78.94736842105263</v>
      </c>
      <c r="M47" s="502">
        <f t="shared" si="12"/>
        <v>75.30120481927712</v>
      </c>
      <c r="N47" s="501">
        <v>485</v>
      </c>
      <c r="O47" s="501">
        <v>677</v>
      </c>
      <c r="P47" s="457">
        <f t="shared" si="14"/>
        <v>139.58762886597938</v>
      </c>
      <c r="Q47" s="502">
        <f t="shared" si="9"/>
        <v>90.26666666666667</v>
      </c>
      <c r="R47" s="456">
        <v>344</v>
      </c>
      <c r="S47" s="537">
        <v>675</v>
      </c>
      <c r="T47" s="457">
        <f t="shared" si="15"/>
        <v>196.22093023255815</v>
      </c>
      <c r="U47" s="502">
        <f t="shared" si="4"/>
        <v>99.70457902511079</v>
      </c>
      <c r="V47" s="456">
        <v>788</v>
      </c>
      <c r="W47" s="502">
        <v>3108</v>
      </c>
      <c r="X47" s="457">
        <f t="shared" si="5"/>
        <v>394.4162436548223</v>
      </c>
      <c r="Y47" s="502">
        <f t="shared" si="6"/>
        <v>460.44444444444446</v>
      </c>
      <c r="Z47" s="453" t="s">
        <v>1375</v>
      </c>
      <c r="AA47" s="478" t="s">
        <v>1375</v>
      </c>
      <c r="AB47" s="503"/>
    </row>
    <row r="48" spans="1:28" ht="12" customHeight="1" thickBot="1">
      <c r="A48" s="539">
        <v>274</v>
      </c>
      <c r="B48" s="540" t="s">
        <v>1038</v>
      </c>
      <c r="C48" s="490">
        <v>504</v>
      </c>
      <c r="D48" s="460">
        <v>504</v>
      </c>
      <c r="E48" s="490">
        <f t="shared" si="16"/>
        <v>100</v>
      </c>
      <c r="F48" s="510">
        <v>403</v>
      </c>
      <c r="G48" s="510">
        <v>403</v>
      </c>
      <c r="H48" s="490">
        <f t="shared" si="13"/>
        <v>100</v>
      </c>
      <c r="I48" s="511">
        <f t="shared" si="17"/>
        <v>79.96031746031747</v>
      </c>
      <c r="J48" s="511">
        <v>307</v>
      </c>
      <c r="K48" s="510">
        <v>307</v>
      </c>
      <c r="L48" s="490">
        <f t="shared" si="11"/>
        <v>100</v>
      </c>
      <c r="M48" s="511">
        <f t="shared" si="12"/>
        <v>76.1786600496278</v>
      </c>
      <c r="N48" s="510" t="s">
        <v>1375</v>
      </c>
      <c r="O48" s="510" t="s">
        <v>1375</v>
      </c>
      <c r="P48" s="490" t="s">
        <v>1375</v>
      </c>
      <c r="Q48" s="511" t="s">
        <v>1375</v>
      </c>
      <c r="R48" s="491" t="s">
        <v>1375</v>
      </c>
      <c r="S48" s="541" t="s">
        <v>1375</v>
      </c>
      <c r="T48" s="490" t="s">
        <v>1375</v>
      </c>
      <c r="U48" s="511" t="s">
        <v>1375</v>
      </c>
      <c r="V48" s="491" t="s">
        <v>1375</v>
      </c>
      <c r="W48" s="511" t="s">
        <v>1375</v>
      </c>
      <c r="X48" s="490" t="s">
        <v>1375</v>
      </c>
      <c r="Y48" s="511" t="s">
        <v>1375</v>
      </c>
      <c r="Z48" s="491" t="s">
        <v>1375</v>
      </c>
      <c r="AA48" s="471" t="s">
        <v>1375</v>
      </c>
      <c r="AB48" s="503"/>
    </row>
    <row r="49" spans="1:71" s="13" customFormat="1" ht="14.25" customHeight="1" thickBot="1">
      <c r="A49" s="1308" t="s">
        <v>893</v>
      </c>
      <c r="B49" s="1309"/>
      <c r="C49" s="514">
        <f>SUM(C45:C48)</f>
        <v>55760</v>
      </c>
      <c r="D49" s="515">
        <f>SUM(D45:D48)</f>
        <v>55364</v>
      </c>
      <c r="E49" s="514">
        <f t="shared" si="16"/>
        <v>99.28981348637016</v>
      </c>
      <c r="F49" s="518">
        <f>SUM(F45:F48)</f>
        <v>56464</v>
      </c>
      <c r="G49" s="518">
        <f>SUM(G45:G48)</f>
        <v>57049</v>
      </c>
      <c r="H49" s="514">
        <f t="shared" si="13"/>
        <v>101.0360583734769</v>
      </c>
      <c r="I49" s="516">
        <f t="shared" si="17"/>
        <v>103.0434939671989</v>
      </c>
      <c r="J49" s="516">
        <f>SUM(J45:J48)</f>
        <v>57597</v>
      </c>
      <c r="K49" s="517">
        <f>SUM(K45:K48)</f>
        <v>57397</v>
      </c>
      <c r="L49" s="514">
        <f t="shared" si="11"/>
        <v>99.65275969234509</v>
      </c>
      <c r="M49" s="516">
        <f t="shared" si="12"/>
        <v>100.61000192816701</v>
      </c>
      <c r="N49" s="518">
        <f>SUM(N45:N48)</f>
        <v>58164</v>
      </c>
      <c r="O49" s="517">
        <f>SUM(O45:O48)</f>
        <v>60849</v>
      </c>
      <c r="P49" s="514">
        <f t="shared" si="14"/>
        <v>104.6162574788529</v>
      </c>
      <c r="Q49" s="516">
        <f t="shared" si="9"/>
        <v>106.01425161593812</v>
      </c>
      <c r="R49" s="519">
        <f>SUM(R45:R48)</f>
        <v>58940</v>
      </c>
      <c r="S49" s="519">
        <f>SUM(S45:S48)</f>
        <v>68169.3</v>
      </c>
      <c r="T49" s="514">
        <f t="shared" si="15"/>
        <v>115.65880556498134</v>
      </c>
      <c r="U49" s="520">
        <f t="shared" si="4"/>
        <v>112.03027165606667</v>
      </c>
      <c r="V49" s="519">
        <f>SUM(V45:V48)</f>
        <v>60586</v>
      </c>
      <c r="W49" s="519">
        <f>SUM(W45:W48)</f>
        <v>66824.4</v>
      </c>
      <c r="X49" s="584">
        <f t="shared" si="5"/>
        <v>110.2967682302842</v>
      </c>
      <c r="Y49" s="585">
        <f t="shared" si="6"/>
        <v>98.02711777882418</v>
      </c>
      <c r="Z49" s="519">
        <f>SUM(Z45:Z48)</f>
        <v>60890</v>
      </c>
      <c r="AA49" s="474">
        <f t="shared" si="7"/>
        <v>100.501766084574</v>
      </c>
      <c r="AB49" s="503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2" customFormat="1" ht="14.25" customHeight="1">
      <c r="A50" s="542">
        <v>275</v>
      </c>
      <c r="B50" s="521" t="s">
        <v>924</v>
      </c>
      <c r="C50" s="522" t="s">
        <v>1375</v>
      </c>
      <c r="D50" s="523" t="s">
        <v>1375</v>
      </c>
      <c r="E50" s="522" t="s">
        <v>1375</v>
      </c>
      <c r="F50" s="525" t="s">
        <v>1375</v>
      </c>
      <c r="G50" s="525" t="s">
        <v>1375</v>
      </c>
      <c r="H50" s="522" t="s">
        <v>1375</v>
      </c>
      <c r="I50" s="524" t="s">
        <v>1375</v>
      </c>
      <c r="J50" s="525" t="s">
        <v>1375</v>
      </c>
      <c r="K50" s="543" t="s">
        <v>1375</v>
      </c>
      <c r="L50" s="522" t="s">
        <v>1375</v>
      </c>
      <c r="M50" s="524" t="s">
        <v>1375</v>
      </c>
      <c r="N50" s="525">
        <v>1441</v>
      </c>
      <c r="O50" s="524">
        <v>1162</v>
      </c>
      <c r="P50" s="457">
        <f t="shared" si="14"/>
        <v>80.6384455239417</v>
      </c>
      <c r="Q50" s="502" t="s">
        <v>1375</v>
      </c>
      <c r="R50" s="524" t="s">
        <v>1375</v>
      </c>
      <c r="S50" s="501" t="s">
        <v>1375</v>
      </c>
      <c r="T50" s="457" t="s">
        <v>1375</v>
      </c>
      <c r="U50" s="502" t="s">
        <v>1375</v>
      </c>
      <c r="V50" s="524" t="s">
        <v>1375</v>
      </c>
      <c r="W50" s="502" t="s">
        <v>1375</v>
      </c>
      <c r="X50" s="457" t="s">
        <v>1375</v>
      </c>
      <c r="Y50" s="502" t="s">
        <v>1375</v>
      </c>
      <c r="Z50" s="502" t="s">
        <v>1375</v>
      </c>
      <c r="AA50" s="478" t="s">
        <v>1375</v>
      </c>
      <c r="AB50" s="503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2" customFormat="1" ht="14.25" customHeight="1" thickBot="1">
      <c r="A51" s="539">
        <v>276</v>
      </c>
      <c r="B51" s="470" t="s">
        <v>74</v>
      </c>
      <c r="C51" s="544" t="s">
        <v>1375</v>
      </c>
      <c r="D51" s="545" t="s">
        <v>1375</v>
      </c>
      <c r="E51" s="544" t="s">
        <v>1375</v>
      </c>
      <c r="F51" s="512" t="s">
        <v>1375</v>
      </c>
      <c r="G51" s="512" t="s">
        <v>1375</v>
      </c>
      <c r="H51" s="544" t="s">
        <v>1375</v>
      </c>
      <c r="I51" s="513" t="s">
        <v>1375</v>
      </c>
      <c r="J51" s="512" t="s">
        <v>1375</v>
      </c>
      <c r="K51" s="546" t="s">
        <v>1375</v>
      </c>
      <c r="L51" s="544" t="s">
        <v>1375</v>
      </c>
      <c r="M51" s="513" t="s">
        <v>1375</v>
      </c>
      <c r="N51" s="512">
        <v>48660</v>
      </c>
      <c r="O51" s="512">
        <v>48094.9</v>
      </c>
      <c r="P51" s="490">
        <f t="shared" si="14"/>
        <v>98.83867653103165</v>
      </c>
      <c r="Q51" s="502" t="s">
        <v>1375</v>
      </c>
      <c r="R51" s="530">
        <v>47000</v>
      </c>
      <c r="S51" s="531">
        <v>51642.1</v>
      </c>
      <c r="T51" s="490">
        <f t="shared" si="15"/>
        <v>109.8768085106383</v>
      </c>
      <c r="U51" s="511">
        <f t="shared" si="4"/>
        <v>107.37541818363276</v>
      </c>
      <c r="V51" s="530">
        <v>49212</v>
      </c>
      <c r="W51" s="511">
        <v>50380</v>
      </c>
      <c r="X51" s="490">
        <f t="shared" si="5"/>
        <v>102.37340486060312</v>
      </c>
      <c r="Y51" s="511">
        <f t="shared" si="6"/>
        <v>97.55606375418505</v>
      </c>
      <c r="Z51" s="511">
        <v>47000</v>
      </c>
      <c r="AA51" s="471">
        <f t="shared" si="7"/>
        <v>95.50516134276192</v>
      </c>
      <c r="AB51" s="503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3" customFormat="1" ht="14.25" customHeight="1" thickBot="1">
      <c r="A52" s="1308" t="s">
        <v>894</v>
      </c>
      <c r="B52" s="1309"/>
      <c r="C52" s="532" t="s">
        <v>1375</v>
      </c>
      <c r="D52" s="535" t="s">
        <v>1375</v>
      </c>
      <c r="E52" s="532" t="s">
        <v>1375</v>
      </c>
      <c r="F52" s="517" t="s">
        <v>1375</v>
      </c>
      <c r="G52" s="517" t="s">
        <v>1375</v>
      </c>
      <c r="H52" s="532" t="s">
        <v>1375</v>
      </c>
      <c r="I52" s="519" t="s">
        <v>1375</v>
      </c>
      <c r="J52" s="517" t="s">
        <v>1375</v>
      </c>
      <c r="K52" s="547" t="s">
        <v>1375</v>
      </c>
      <c r="L52" s="532" t="s">
        <v>1375</v>
      </c>
      <c r="M52" s="519" t="s">
        <v>1375</v>
      </c>
      <c r="N52" s="517">
        <f>SUM(N50:N51)</f>
        <v>50101</v>
      </c>
      <c r="O52" s="519">
        <f>SUM(O50:O51)</f>
        <v>49256.9</v>
      </c>
      <c r="P52" s="532">
        <f t="shared" si="14"/>
        <v>98.31520328935551</v>
      </c>
      <c r="Q52" s="519" t="s">
        <v>1375</v>
      </c>
      <c r="R52" s="519">
        <f>SUM(R50:R51)</f>
        <v>47000</v>
      </c>
      <c r="S52" s="519">
        <f>SUM(S50:S51)</f>
        <v>51642.1</v>
      </c>
      <c r="T52" s="532">
        <f t="shared" si="15"/>
        <v>109.8768085106383</v>
      </c>
      <c r="U52" s="520">
        <f t="shared" si="4"/>
        <v>104.84236726225159</v>
      </c>
      <c r="V52" s="519">
        <f>SUM(V50:V51)</f>
        <v>49212</v>
      </c>
      <c r="W52" s="519">
        <f>SUM(W50:W51)</f>
        <v>50380</v>
      </c>
      <c r="X52" s="584">
        <f t="shared" si="5"/>
        <v>102.37340486060312</v>
      </c>
      <c r="Y52" s="585">
        <f t="shared" si="6"/>
        <v>97.55606375418505</v>
      </c>
      <c r="Z52" s="519">
        <f>SUM(Z50:Z51)</f>
        <v>47000</v>
      </c>
      <c r="AA52" s="474">
        <f t="shared" si="7"/>
        <v>95.50516134276192</v>
      </c>
      <c r="AB52" s="503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3" customFormat="1" ht="23.25" customHeight="1">
      <c r="A53" s="548" t="s">
        <v>1039</v>
      </c>
      <c r="B53" s="500" t="s">
        <v>925</v>
      </c>
      <c r="C53" s="457">
        <v>79229</v>
      </c>
      <c r="D53" s="485">
        <v>27064</v>
      </c>
      <c r="E53" s="457">
        <f t="shared" si="16"/>
        <v>34.15920938040364</v>
      </c>
      <c r="F53" s="531" t="s">
        <v>1375</v>
      </c>
      <c r="G53" s="531" t="s">
        <v>1375</v>
      </c>
      <c r="H53" s="457" t="s">
        <v>1375</v>
      </c>
      <c r="I53" s="502" t="s">
        <v>1375</v>
      </c>
      <c r="J53" s="529" t="s">
        <v>1375</v>
      </c>
      <c r="K53" s="549" t="s">
        <v>1375</v>
      </c>
      <c r="L53" s="457" t="s">
        <v>1375</v>
      </c>
      <c r="M53" s="502" t="s">
        <v>1375</v>
      </c>
      <c r="N53" s="529" t="s">
        <v>1375</v>
      </c>
      <c r="O53" s="549" t="s">
        <v>1375</v>
      </c>
      <c r="P53" s="457" t="s">
        <v>1375</v>
      </c>
      <c r="Q53" s="502" t="s">
        <v>1375</v>
      </c>
      <c r="R53" s="457" t="s">
        <v>1375</v>
      </c>
      <c r="S53" s="485" t="s">
        <v>1375</v>
      </c>
      <c r="T53" s="457" t="s">
        <v>1375</v>
      </c>
      <c r="U53" s="502" t="s">
        <v>1375</v>
      </c>
      <c r="V53" s="457" t="s">
        <v>1375</v>
      </c>
      <c r="W53" s="502" t="s">
        <v>1375</v>
      </c>
      <c r="X53" s="457" t="s">
        <v>1375</v>
      </c>
      <c r="Y53" s="502" t="s">
        <v>1375</v>
      </c>
      <c r="Z53" s="457" t="s">
        <v>1375</v>
      </c>
      <c r="AA53" s="478" t="s">
        <v>1375</v>
      </c>
      <c r="AB53" s="503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28" ht="12" customHeight="1">
      <c r="A54" s="499">
        <v>315</v>
      </c>
      <c r="B54" s="536" t="s">
        <v>1040</v>
      </c>
      <c r="C54" s="457" t="s">
        <v>1375</v>
      </c>
      <c r="D54" s="485">
        <v>525</v>
      </c>
      <c r="E54" s="457" t="s">
        <v>1375</v>
      </c>
      <c r="F54" s="453">
        <v>1704</v>
      </c>
      <c r="G54" s="453">
        <v>1819.1</v>
      </c>
      <c r="H54" s="457">
        <f>(G54/F54)*100</f>
        <v>106.75469483568074</v>
      </c>
      <c r="I54" s="502">
        <f t="shared" si="17"/>
        <v>346.49523809523805</v>
      </c>
      <c r="J54" s="453">
        <v>2000</v>
      </c>
      <c r="K54" s="453">
        <v>2200</v>
      </c>
      <c r="L54" s="457">
        <f>(K54/J54)*100</f>
        <v>110.00000000000001</v>
      </c>
      <c r="M54" s="502">
        <f aca="true" t="shared" si="18" ref="M54:M101">(K54/G54)*100</f>
        <v>120.93892584244956</v>
      </c>
      <c r="N54" s="507" t="s">
        <v>1375</v>
      </c>
      <c r="O54" s="453" t="s">
        <v>1375</v>
      </c>
      <c r="P54" s="457" t="s">
        <v>1375</v>
      </c>
      <c r="Q54" s="502" t="s">
        <v>1375</v>
      </c>
      <c r="R54" s="502" t="s">
        <v>1375</v>
      </c>
      <c r="S54" s="501" t="s">
        <v>1375</v>
      </c>
      <c r="T54" s="457" t="s">
        <v>1375</v>
      </c>
      <c r="U54" s="502" t="s">
        <v>1375</v>
      </c>
      <c r="V54" s="502" t="s">
        <v>1375</v>
      </c>
      <c r="W54" s="502" t="s">
        <v>1375</v>
      </c>
      <c r="X54" s="457" t="s">
        <v>1375</v>
      </c>
      <c r="Y54" s="502" t="s">
        <v>1375</v>
      </c>
      <c r="Z54" s="457" t="s">
        <v>1375</v>
      </c>
      <c r="AA54" s="478" t="s">
        <v>1375</v>
      </c>
      <c r="AB54" s="503"/>
    </row>
    <row r="55" spans="1:28" ht="22.5" customHeight="1">
      <c r="A55" s="550">
        <v>316</v>
      </c>
      <c r="B55" s="538" t="s">
        <v>1041</v>
      </c>
      <c r="C55" s="457">
        <v>541</v>
      </c>
      <c r="D55" s="485">
        <v>500.5</v>
      </c>
      <c r="E55" s="457">
        <f>(D55/C55)*100</f>
        <v>92.51386321626617</v>
      </c>
      <c r="F55" s="501">
        <v>475</v>
      </c>
      <c r="G55" s="501">
        <v>475</v>
      </c>
      <c r="H55" s="457">
        <f>(G55/F55)*100</f>
        <v>100</v>
      </c>
      <c r="I55" s="502">
        <f t="shared" si="17"/>
        <v>94.9050949050949</v>
      </c>
      <c r="J55" s="502">
        <v>421</v>
      </c>
      <c r="K55" s="501">
        <v>421</v>
      </c>
      <c r="L55" s="457">
        <f>(K55/J55)*100</f>
        <v>100</v>
      </c>
      <c r="M55" s="502">
        <f t="shared" si="18"/>
        <v>88.63157894736841</v>
      </c>
      <c r="N55" s="501" t="s">
        <v>1375</v>
      </c>
      <c r="O55" s="501" t="s">
        <v>1375</v>
      </c>
      <c r="P55" s="457" t="s">
        <v>1375</v>
      </c>
      <c r="Q55" s="502" t="s">
        <v>1375</v>
      </c>
      <c r="R55" s="502" t="s">
        <v>1375</v>
      </c>
      <c r="S55" s="501" t="s">
        <v>1375</v>
      </c>
      <c r="T55" s="457" t="s">
        <v>1375</v>
      </c>
      <c r="U55" s="502" t="s">
        <v>1375</v>
      </c>
      <c r="V55" s="502" t="s">
        <v>1375</v>
      </c>
      <c r="W55" s="502" t="s">
        <v>1375</v>
      </c>
      <c r="X55" s="457" t="s">
        <v>1375</v>
      </c>
      <c r="Y55" s="502" t="s">
        <v>1375</v>
      </c>
      <c r="Z55" s="457" t="s">
        <v>1375</v>
      </c>
      <c r="AA55" s="478" t="s">
        <v>1375</v>
      </c>
      <c r="AB55" s="503"/>
    </row>
    <row r="56" spans="1:28" ht="24" customHeight="1" thickBot="1">
      <c r="A56" s="527" t="s">
        <v>1042</v>
      </c>
      <c r="B56" s="551" t="s">
        <v>74</v>
      </c>
      <c r="C56" s="544" t="s">
        <v>1375</v>
      </c>
      <c r="D56" s="545">
        <v>48836</v>
      </c>
      <c r="E56" s="544" t="s">
        <v>1375</v>
      </c>
      <c r="F56" s="512">
        <v>74050</v>
      </c>
      <c r="G56" s="512">
        <v>75369</v>
      </c>
      <c r="H56" s="544">
        <f>(G56/F56)*100</f>
        <v>101.78122889939229</v>
      </c>
      <c r="I56" s="513">
        <f t="shared" si="17"/>
        <v>154.33082152510443</v>
      </c>
      <c r="J56" s="513">
        <v>68286</v>
      </c>
      <c r="K56" s="531">
        <v>69890.8</v>
      </c>
      <c r="L56" s="544">
        <f>(K56/J56)*100</f>
        <v>102.35011568989252</v>
      </c>
      <c r="M56" s="513">
        <f t="shared" si="18"/>
        <v>92.73149438097892</v>
      </c>
      <c r="N56" s="512" t="s">
        <v>1375</v>
      </c>
      <c r="O56" s="531" t="s">
        <v>1375</v>
      </c>
      <c r="P56" s="490" t="s">
        <v>1375</v>
      </c>
      <c r="Q56" s="513" t="s">
        <v>1375</v>
      </c>
      <c r="R56" s="530" t="s">
        <v>1375</v>
      </c>
      <c r="S56" s="510" t="s">
        <v>1375</v>
      </c>
      <c r="T56" s="490" t="s">
        <v>1375</v>
      </c>
      <c r="U56" s="511" t="s">
        <v>1375</v>
      </c>
      <c r="V56" s="530" t="s">
        <v>1375</v>
      </c>
      <c r="W56" s="511" t="s">
        <v>1375</v>
      </c>
      <c r="X56" s="490" t="s">
        <v>1375</v>
      </c>
      <c r="Y56" s="511" t="s">
        <v>1375</v>
      </c>
      <c r="Z56" s="490" t="s">
        <v>1375</v>
      </c>
      <c r="AA56" s="471" t="s">
        <v>1375</v>
      </c>
      <c r="AB56" s="503"/>
    </row>
    <row r="57" spans="1:71" s="13" customFormat="1" ht="15" customHeight="1" thickBot="1">
      <c r="A57" s="1308" t="s">
        <v>1043</v>
      </c>
      <c r="B57" s="1309"/>
      <c r="C57" s="514">
        <f>SUM(C53:C56)</f>
        <v>79770</v>
      </c>
      <c r="D57" s="515">
        <f>SUM(D53:D56)</f>
        <v>76925.5</v>
      </c>
      <c r="E57" s="514">
        <f>(D57/C57)*100</f>
        <v>96.43412310392378</v>
      </c>
      <c r="F57" s="515">
        <f>SUM(F53:F56)</f>
        <v>76229</v>
      </c>
      <c r="G57" s="515">
        <f>SUM(G53:G56)</f>
        <v>77663.1</v>
      </c>
      <c r="H57" s="514">
        <f>(G57/F57)*100</f>
        <v>101.88130501515171</v>
      </c>
      <c r="I57" s="516">
        <f t="shared" si="17"/>
        <v>100.95884979623142</v>
      </c>
      <c r="J57" s="514">
        <f>SUM(J54:J56)</f>
        <v>70707</v>
      </c>
      <c r="K57" s="535">
        <f>SUM(K54:K56)</f>
        <v>72511.8</v>
      </c>
      <c r="L57" s="514">
        <f>(K57/J57)*100</f>
        <v>102.55250540964826</v>
      </c>
      <c r="M57" s="516">
        <f t="shared" si="18"/>
        <v>93.36712029264864</v>
      </c>
      <c r="N57" s="515" t="s">
        <v>1375</v>
      </c>
      <c r="O57" s="535" t="s">
        <v>1375</v>
      </c>
      <c r="P57" s="532" t="s">
        <v>1375</v>
      </c>
      <c r="Q57" s="516" t="s">
        <v>1375</v>
      </c>
      <c r="R57" s="532" t="s">
        <v>1375</v>
      </c>
      <c r="S57" s="532" t="s">
        <v>1375</v>
      </c>
      <c r="T57" s="532" t="s">
        <v>1375</v>
      </c>
      <c r="U57" s="520" t="s">
        <v>1375</v>
      </c>
      <c r="V57" s="532" t="s">
        <v>1375</v>
      </c>
      <c r="W57" s="516" t="s">
        <v>1375</v>
      </c>
      <c r="X57" s="584" t="s">
        <v>1375</v>
      </c>
      <c r="Y57" s="585" t="s">
        <v>1375</v>
      </c>
      <c r="Z57" s="584" t="s">
        <v>1375</v>
      </c>
      <c r="AA57" s="474" t="s">
        <v>1375</v>
      </c>
      <c r="AB57" s="503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28" ht="12" customHeight="1">
      <c r="A58" s="552">
        <v>403</v>
      </c>
      <c r="B58" s="553" t="s">
        <v>895</v>
      </c>
      <c r="C58" s="457">
        <v>124800</v>
      </c>
      <c r="D58" s="485">
        <v>121438</v>
      </c>
      <c r="E58" s="457">
        <f>(D58/C58)*100</f>
        <v>97.30608974358974</v>
      </c>
      <c r="F58" s="501">
        <v>134705</v>
      </c>
      <c r="G58" s="501">
        <v>135205</v>
      </c>
      <c r="H58" s="457">
        <f>(G58/F58)*100</f>
        <v>100.37118147062098</v>
      </c>
      <c r="I58" s="502">
        <f t="shared" si="17"/>
        <v>111.33664915430097</v>
      </c>
      <c r="J58" s="524">
        <v>143470</v>
      </c>
      <c r="K58" s="501">
        <v>144170</v>
      </c>
      <c r="L58" s="457">
        <f>(K58/J58)*100</f>
        <v>100.48790687948701</v>
      </c>
      <c r="M58" s="502">
        <f t="shared" si="18"/>
        <v>106.63067194260567</v>
      </c>
      <c r="N58" s="525">
        <v>153351</v>
      </c>
      <c r="O58" s="501">
        <v>153351</v>
      </c>
      <c r="P58" s="457">
        <f>(O58/N58)*100</f>
        <v>100</v>
      </c>
      <c r="Q58" s="502">
        <f>(O58/K58)*100</f>
        <v>106.36817645834778</v>
      </c>
      <c r="R58" s="502">
        <v>160871</v>
      </c>
      <c r="S58" s="501">
        <v>160871</v>
      </c>
      <c r="T58" s="457">
        <f>(S58/R58)*100</f>
        <v>100</v>
      </c>
      <c r="U58" s="502">
        <f t="shared" si="4"/>
        <v>104.90378282502233</v>
      </c>
      <c r="V58" s="502">
        <v>157399</v>
      </c>
      <c r="W58" s="502">
        <v>157399</v>
      </c>
      <c r="X58" s="457">
        <f t="shared" si="5"/>
        <v>100</v>
      </c>
      <c r="Y58" s="502">
        <f t="shared" si="6"/>
        <v>97.8417489789956</v>
      </c>
      <c r="Z58" s="502">
        <v>125000</v>
      </c>
      <c r="AA58" s="478">
        <f t="shared" si="7"/>
        <v>79.41600645493301</v>
      </c>
      <c r="AB58" s="503"/>
    </row>
    <row r="59" spans="1:28" ht="12" customHeight="1" thickBot="1">
      <c r="A59" s="554">
        <v>410</v>
      </c>
      <c r="B59" s="555" t="s">
        <v>901</v>
      </c>
      <c r="C59" s="544" t="s">
        <v>1375</v>
      </c>
      <c r="D59" s="545" t="s">
        <v>1375</v>
      </c>
      <c r="E59" s="545" t="s">
        <v>1375</v>
      </c>
      <c r="F59" s="512" t="s">
        <v>1375</v>
      </c>
      <c r="G59" s="512">
        <v>3650</v>
      </c>
      <c r="H59" s="544" t="s">
        <v>1375</v>
      </c>
      <c r="I59" s="513" t="s">
        <v>1375</v>
      </c>
      <c r="J59" s="544" t="s">
        <v>1375</v>
      </c>
      <c r="K59" s="529">
        <v>400</v>
      </c>
      <c r="L59" s="544" t="s">
        <v>1375</v>
      </c>
      <c r="M59" s="513">
        <f t="shared" si="18"/>
        <v>10.95890410958904</v>
      </c>
      <c r="N59" s="545" t="s">
        <v>1375</v>
      </c>
      <c r="O59" s="529">
        <v>500</v>
      </c>
      <c r="P59" s="544" t="s">
        <v>1375</v>
      </c>
      <c r="Q59" s="511">
        <f>(O59/K59)*100</f>
        <v>125</v>
      </c>
      <c r="R59" s="530" t="s">
        <v>1375</v>
      </c>
      <c r="S59" s="510">
        <v>500</v>
      </c>
      <c r="T59" s="544" t="s">
        <v>1375</v>
      </c>
      <c r="U59" s="511" t="s">
        <v>1375</v>
      </c>
      <c r="V59" s="530" t="s">
        <v>1375</v>
      </c>
      <c r="W59" s="511" t="s">
        <v>1375</v>
      </c>
      <c r="X59" s="490" t="s">
        <v>1375</v>
      </c>
      <c r="Y59" s="511" t="s">
        <v>1375</v>
      </c>
      <c r="Z59" s="511" t="s">
        <v>1375</v>
      </c>
      <c r="AA59" s="471" t="s">
        <v>1375</v>
      </c>
      <c r="AB59" s="503"/>
    </row>
    <row r="60" spans="1:71" s="13" customFormat="1" ht="15" customHeight="1" thickBot="1">
      <c r="A60" s="1308" t="s">
        <v>896</v>
      </c>
      <c r="B60" s="1309"/>
      <c r="C60" s="514">
        <f>SUM(C58:C59)</f>
        <v>124800</v>
      </c>
      <c r="D60" s="515">
        <f>SUM(D58:D59)</f>
        <v>121438</v>
      </c>
      <c r="E60" s="514">
        <f>(D60/C60)*100</f>
        <v>97.30608974358974</v>
      </c>
      <c r="F60" s="515">
        <f>SUM(F58)</f>
        <v>134705</v>
      </c>
      <c r="G60" s="515">
        <f>SUM(G58:G59)</f>
        <v>138855</v>
      </c>
      <c r="H60" s="514">
        <f>(G60/F60)*100</f>
        <v>103.08080620615418</v>
      </c>
      <c r="I60" s="516">
        <f>(G60/D60)*100</f>
        <v>114.34229812743952</v>
      </c>
      <c r="J60" s="515">
        <f>SUM(J58)</f>
        <v>143470</v>
      </c>
      <c r="K60" s="535">
        <f>SUM(K58:K59)</f>
        <v>144570</v>
      </c>
      <c r="L60" s="514">
        <f>(K60/J60)*100</f>
        <v>100.76671081062243</v>
      </c>
      <c r="M60" s="516">
        <f t="shared" si="18"/>
        <v>104.11580425623852</v>
      </c>
      <c r="N60" s="515">
        <f>SUM(N58)</f>
        <v>153351</v>
      </c>
      <c r="O60" s="535">
        <f>SUM(O58:O59)</f>
        <v>153851</v>
      </c>
      <c r="P60" s="514">
        <f>(O60/N60)*100</f>
        <v>100.3260493899616</v>
      </c>
      <c r="Q60" s="516">
        <f>(O60/K60)*100</f>
        <v>106.41972746766272</v>
      </c>
      <c r="R60" s="532">
        <f>SUM(R58:R59)</f>
        <v>160871</v>
      </c>
      <c r="S60" s="532">
        <f>SUM(S58:S59)</f>
        <v>161371</v>
      </c>
      <c r="T60" s="514">
        <f>(S60/R60)*100</f>
        <v>100.31080803873911</v>
      </c>
      <c r="U60" s="520">
        <f t="shared" si="4"/>
        <v>104.88784603284998</v>
      </c>
      <c r="V60" s="532">
        <f>SUM(V58:V59)</f>
        <v>157399</v>
      </c>
      <c r="W60" s="532">
        <f>SUM(W58:W59)</f>
        <v>157399</v>
      </c>
      <c r="X60" s="584">
        <f t="shared" si="5"/>
        <v>100</v>
      </c>
      <c r="Y60" s="585">
        <f t="shared" si="6"/>
        <v>97.53859119668343</v>
      </c>
      <c r="Z60" s="532">
        <f>SUM(Z58:Z59)</f>
        <v>125000</v>
      </c>
      <c r="AA60" s="474">
        <f t="shared" si="7"/>
        <v>79.41600645493301</v>
      </c>
      <c r="AB60" s="503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s="475" customFormat="1" ht="20.25" customHeight="1" thickBot="1">
      <c r="A61" s="1310" t="s">
        <v>1044</v>
      </c>
      <c r="B61" s="1311"/>
      <c r="C61" s="711">
        <f>SUM(C60,C57,C49,C44,C39,C35)</f>
        <v>711946</v>
      </c>
      <c r="D61" s="711">
        <f>SUM(D60,D57,D49,D44,D39,D35)</f>
        <v>747242.3999999999</v>
      </c>
      <c r="E61" s="706">
        <f>(D61/C61)*100</f>
        <v>104.95773555859573</v>
      </c>
      <c r="F61" s="711">
        <f>SUM(F60,F57,F49,F44,F39,F35)</f>
        <v>819770</v>
      </c>
      <c r="G61" s="711">
        <f>SUM(G60,G57,G49,G44,G39,G35)</f>
        <v>890421</v>
      </c>
      <c r="H61" s="706">
        <f>(G61/F61)*100</f>
        <v>108.61839296388011</v>
      </c>
      <c r="I61" s="706">
        <f>(G61/D61)*100</f>
        <v>119.16093091077273</v>
      </c>
      <c r="J61" s="711">
        <f>SUM(J60,J57,J49,J44,J39,J35)</f>
        <v>863626</v>
      </c>
      <c r="K61" s="711">
        <f>SUM(K60,K57,K49,K44,K39,K35)</f>
        <v>961571</v>
      </c>
      <c r="L61" s="706">
        <f>(K61/J61)*100</f>
        <v>111.34113609363312</v>
      </c>
      <c r="M61" s="706">
        <f t="shared" si="18"/>
        <v>107.99060219828598</v>
      </c>
      <c r="N61" s="711">
        <f>SUM(N60,N52,N49,N44,N39,N35)</f>
        <v>846943</v>
      </c>
      <c r="O61" s="711">
        <f>SUM(O60,O52,O49,O44,O39,O35)</f>
        <v>1222062.1</v>
      </c>
      <c r="P61" s="706">
        <f>(O61/N61)*100</f>
        <v>144.2909499222498</v>
      </c>
      <c r="Q61" s="706">
        <f>(O61/K61)*100</f>
        <v>127.09015766906448</v>
      </c>
      <c r="R61" s="711">
        <f>SUM(R35,R39,R44,R49,R52,R57,R60)</f>
        <v>890065</v>
      </c>
      <c r="S61" s="711">
        <f>SUM(S35,S39,S44,S49,S52,S57,S60)</f>
        <v>1404676.0000000002</v>
      </c>
      <c r="T61" s="706">
        <f>(S61/R61)*100</f>
        <v>157.8172380668828</v>
      </c>
      <c r="U61" s="707">
        <f t="shared" si="4"/>
        <v>114.94309495401258</v>
      </c>
      <c r="V61" s="711">
        <f>SUM(V35,V39,V44,V49,V52,V57,V60)</f>
        <v>1042824</v>
      </c>
      <c r="W61" s="711">
        <f>SUM(W35,W39,W44,W49,W52,W57,W60)</f>
        <v>1321155</v>
      </c>
      <c r="X61" s="706">
        <f t="shared" si="5"/>
        <v>126.69012220662354</v>
      </c>
      <c r="Y61" s="706">
        <f t="shared" si="6"/>
        <v>94.05407367962432</v>
      </c>
      <c r="Z61" s="711">
        <f>SUM(Z35,Z39,Z44,Z49,Z52,Z57,Z60)</f>
        <v>1060255</v>
      </c>
      <c r="AA61" s="712">
        <f t="shared" si="7"/>
        <v>101.67151887566838</v>
      </c>
      <c r="AB61" s="655"/>
      <c r="AC61" s="713"/>
      <c r="AD61" s="713"/>
      <c r="AE61" s="713"/>
      <c r="AF61" s="713"/>
      <c r="AG61" s="713"/>
      <c r="AH61" s="713"/>
      <c r="AI61" s="713"/>
      <c r="AJ61" s="713"/>
      <c r="AK61" s="713"/>
      <c r="AL61" s="713"/>
      <c r="AM61" s="713"/>
      <c r="AN61" s="713"/>
      <c r="AO61" s="713"/>
      <c r="AP61" s="713"/>
      <c r="AQ61" s="713"/>
      <c r="AR61" s="713"/>
      <c r="AS61" s="713"/>
      <c r="AT61" s="713"/>
      <c r="AU61" s="713"/>
      <c r="AV61" s="713"/>
      <c r="AW61" s="713"/>
      <c r="AX61" s="713"/>
      <c r="AY61" s="713"/>
      <c r="AZ61" s="713"/>
      <c r="BA61" s="713"/>
      <c r="BB61" s="713"/>
      <c r="BC61" s="713"/>
      <c r="BD61" s="713"/>
      <c r="BE61" s="713"/>
      <c r="BF61" s="713"/>
      <c r="BG61" s="713"/>
      <c r="BH61" s="713"/>
      <c r="BI61" s="713"/>
      <c r="BJ61" s="713"/>
      <c r="BK61" s="713"/>
      <c r="BL61" s="713"/>
      <c r="BM61" s="713"/>
      <c r="BN61" s="713"/>
      <c r="BO61" s="713"/>
      <c r="BP61" s="713"/>
      <c r="BQ61" s="713"/>
      <c r="BR61" s="713"/>
      <c r="BS61" s="713"/>
    </row>
    <row r="62" spans="1:71" s="30" customFormat="1" ht="11.25" customHeight="1">
      <c r="A62" s="556">
        <v>100</v>
      </c>
      <c r="B62" s="557" t="s">
        <v>1611</v>
      </c>
      <c r="C62" s="502" t="s">
        <v>1375</v>
      </c>
      <c r="D62" s="502">
        <v>295</v>
      </c>
      <c r="E62" s="457" t="s">
        <v>1375</v>
      </c>
      <c r="F62" s="502">
        <v>950</v>
      </c>
      <c r="G62" s="502">
        <v>1124</v>
      </c>
      <c r="H62" s="457">
        <f aca="true" t="shared" si="19" ref="H62:H101">(G62/F62)*100</f>
        <v>118.31578947368422</v>
      </c>
      <c r="I62" s="502">
        <f aca="true" t="shared" si="20" ref="I62:I101">(G62/D62)*100</f>
        <v>381.01694915254234</v>
      </c>
      <c r="J62" s="502">
        <v>940</v>
      </c>
      <c r="K62" s="502">
        <v>940</v>
      </c>
      <c r="L62" s="457">
        <f aca="true" t="shared" si="21" ref="L62:L101">(K62/J62)*100</f>
        <v>100</v>
      </c>
      <c r="M62" s="502">
        <f t="shared" si="18"/>
        <v>83.62989323843416</v>
      </c>
      <c r="N62" s="502">
        <v>220</v>
      </c>
      <c r="O62" s="502">
        <v>220</v>
      </c>
      <c r="P62" s="457">
        <f>(O62/N62)*100</f>
        <v>100</v>
      </c>
      <c r="Q62" s="502">
        <f>(O62/K62)*100</f>
        <v>23.404255319148938</v>
      </c>
      <c r="R62" s="457" t="s">
        <v>1375</v>
      </c>
      <c r="S62" s="485" t="s">
        <v>1375</v>
      </c>
      <c r="T62" s="457" t="s">
        <v>1375</v>
      </c>
      <c r="U62" s="502" t="s">
        <v>1375</v>
      </c>
      <c r="V62" s="457" t="s">
        <v>1375</v>
      </c>
      <c r="W62" s="457">
        <v>800</v>
      </c>
      <c r="X62" s="457" t="s">
        <v>1375</v>
      </c>
      <c r="Y62" s="502" t="s">
        <v>1375</v>
      </c>
      <c r="Z62" s="457">
        <v>0</v>
      </c>
      <c r="AA62" s="478" t="s">
        <v>1375</v>
      </c>
      <c r="AB62" s="503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6"/>
      <c r="AV62" s="496"/>
      <c r="AW62" s="496"/>
      <c r="AX62" s="496"/>
      <c r="AY62" s="496"/>
      <c r="AZ62" s="496"/>
      <c r="BA62" s="496"/>
      <c r="BB62" s="496"/>
      <c r="BC62" s="496"/>
      <c r="BD62" s="496"/>
      <c r="BE62" s="496"/>
      <c r="BF62" s="496"/>
      <c r="BG62" s="496"/>
      <c r="BH62" s="496"/>
      <c r="BI62" s="496"/>
      <c r="BJ62" s="496"/>
      <c r="BK62" s="496"/>
      <c r="BL62" s="496"/>
      <c r="BM62" s="496"/>
      <c r="BN62" s="496"/>
      <c r="BO62" s="496"/>
      <c r="BP62" s="496"/>
      <c r="BQ62" s="496"/>
      <c r="BR62" s="496"/>
      <c r="BS62" s="496"/>
    </row>
    <row r="63" spans="1:71" s="30" customFormat="1" ht="21" customHeight="1">
      <c r="A63" s="558">
        <v>101</v>
      </c>
      <c r="B63" s="697" t="s">
        <v>71</v>
      </c>
      <c r="C63" s="453" t="s">
        <v>1375</v>
      </c>
      <c r="D63" s="453">
        <v>12000</v>
      </c>
      <c r="E63" s="452" t="s">
        <v>1375</v>
      </c>
      <c r="F63" s="453" t="s">
        <v>1375</v>
      </c>
      <c r="G63" s="453">
        <v>12000</v>
      </c>
      <c r="H63" s="452" t="s">
        <v>1375</v>
      </c>
      <c r="I63" s="453">
        <f t="shared" si="20"/>
        <v>100</v>
      </c>
      <c r="J63" s="453" t="s">
        <v>1375</v>
      </c>
      <c r="K63" s="453" t="s">
        <v>1375</v>
      </c>
      <c r="L63" s="452" t="s">
        <v>1375</v>
      </c>
      <c r="M63" s="453" t="s">
        <v>1375</v>
      </c>
      <c r="N63" s="452" t="s">
        <v>1375</v>
      </c>
      <c r="O63" s="452" t="s">
        <v>1375</v>
      </c>
      <c r="P63" s="452" t="s">
        <v>1375</v>
      </c>
      <c r="Q63" s="453" t="s">
        <v>1375</v>
      </c>
      <c r="R63" s="452" t="s">
        <v>1375</v>
      </c>
      <c r="S63" s="485" t="s">
        <v>1375</v>
      </c>
      <c r="T63" s="452" t="s">
        <v>1375</v>
      </c>
      <c r="U63" s="502" t="s">
        <v>1375</v>
      </c>
      <c r="V63" s="452" t="s">
        <v>1375</v>
      </c>
      <c r="W63" s="452" t="s">
        <v>1375</v>
      </c>
      <c r="X63" s="457" t="s">
        <v>1375</v>
      </c>
      <c r="Y63" s="502" t="s">
        <v>1375</v>
      </c>
      <c r="Z63" s="452" t="s">
        <v>1375</v>
      </c>
      <c r="AA63" s="478" t="s">
        <v>1375</v>
      </c>
      <c r="AB63" s="503"/>
      <c r="AC63" s="49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/>
      <c r="AZ63" s="496"/>
      <c r="BA63" s="496"/>
      <c r="BB63" s="496"/>
      <c r="BC63" s="496"/>
      <c r="BD63" s="496"/>
      <c r="BE63" s="496"/>
      <c r="BF63" s="496"/>
      <c r="BG63" s="496"/>
      <c r="BH63" s="496"/>
      <c r="BI63" s="496"/>
      <c r="BJ63" s="496"/>
      <c r="BK63" s="496"/>
      <c r="BL63" s="496"/>
      <c r="BM63" s="496"/>
      <c r="BN63" s="496"/>
      <c r="BO63" s="496"/>
      <c r="BP63" s="496"/>
      <c r="BQ63" s="496"/>
      <c r="BR63" s="496"/>
      <c r="BS63" s="496"/>
    </row>
    <row r="64" spans="1:71" s="30" customFormat="1" ht="11.25" customHeight="1">
      <c r="A64" s="558">
        <v>102</v>
      </c>
      <c r="B64" s="559" t="s">
        <v>72</v>
      </c>
      <c r="C64" s="453" t="s">
        <v>1375</v>
      </c>
      <c r="D64" s="453" t="s">
        <v>1375</v>
      </c>
      <c r="E64" s="452" t="s">
        <v>1375</v>
      </c>
      <c r="F64" s="453">
        <v>63776</v>
      </c>
      <c r="G64" s="453">
        <v>71158.4</v>
      </c>
      <c r="H64" s="452">
        <f t="shared" si="19"/>
        <v>111.57551430005017</v>
      </c>
      <c r="I64" s="453" t="s">
        <v>1375</v>
      </c>
      <c r="J64" s="453">
        <v>31000</v>
      </c>
      <c r="K64" s="453">
        <v>45238.2</v>
      </c>
      <c r="L64" s="452">
        <f t="shared" si="21"/>
        <v>145.92967741935482</v>
      </c>
      <c r="M64" s="453">
        <f t="shared" si="18"/>
        <v>63.57394207851779</v>
      </c>
      <c r="N64" s="453">
        <v>55200</v>
      </c>
      <c r="O64" s="453">
        <v>125117.6</v>
      </c>
      <c r="P64" s="452">
        <f>(O64/N64)*100</f>
        <v>226.66231884057973</v>
      </c>
      <c r="Q64" s="453">
        <f>(O64/K64)*100</f>
        <v>276.5751068786999</v>
      </c>
      <c r="R64" s="452">
        <v>40142</v>
      </c>
      <c r="S64" s="485">
        <v>44949.2</v>
      </c>
      <c r="T64" s="452">
        <f>(S64/R64)*100</f>
        <v>111.97548702107518</v>
      </c>
      <c r="U64" s="502">
        <f t="shared" si="4"/>
        <v>35.92556123199294</v>
      </c>
      <c r="V64" s="452">
        <v>53600</v>
      </c>
      <c r="W64" s="452">
        <v>53648.5</v>
      </c>
      <c r="X64" s="457">
        <f t="shared" si="5"/>
        <v>100.09048507462686</v>
      </c>
      <c r="Y64" s="502">
        <f t="shared" si="6"/>
        <v>119.35362587098327</v>
      </c>
      <c r="Z64" s="452">
        <v>55809</v>
      </c>
      <c r="AA64" s="478">
        <f t="shared" si="7"/>
        <v>104.12126865671642</v>
      </c>
      <c r="AB64" s="503"/>
      <c r="AC64" s="496"/>
      <c r="AD64" s="496"/>
      <c r="AE64" s="496"/>
      <c r="AF64" s="496"/>
      <c r="AG64" s="496"/>
      <c r="AH64" s="496"/>
      <c r="AI64" s="496"/>
      <c r="AJ64" s="496"/>
      <c r="AK64" s="496"/>
      <c r="AL64" s="496"/>
      <c r="AM64" s="496"/>
      <c r="AN64" s="496"/>
      <c r="AO64" s="496"/>
      <c r="AP64" s="496"/>
      <c r="AQ64" s="496"/>
      <c r="AR64" s="496"/>
      <c r="AS64" s="496"/>
      <c r="AT64" s="496"/>
      <c r="AU64" s="496"/>
      <c r="AV64" s="496"/>
      <c r="AW64" s="496"/>
      <c r="AX64" s="496"/>
      <c r="AY64" s="496"/>
      <c r="AZ64" s="496"/>
      <c r="BA64" s="496"/>
      <c r="BB64" s="496"/>
      <c r="BC64" s="496"/>
      <c r="BD64" s="496"/>
      <c r="BE64" s="496"/>
      <c r="BF64" s="496"/>
      <c r="BG64" s="496"/>
      <c r="BH64" s="496"/>
      <c r="BI64" s="496"/>
      <c r="BJ64" s="496"/>
      <c r="BK64" s="496"/>
      <c r="BL64" s="496"/>
      <c r="BM64" s="496"/>
      <c r="BN64" s="496"/>
      <c r="BO64" s="496"/>
      <c r="BP64" s="496"/>
      <c r="BQ64" s="496"/>
      <c r="BR64" s="496"/>
      <c r="BS64" s="496"/>
    </row>
    <row r="65" spans="1:71" s="30" customFormat="1" ht="11.25" customHeight="1">
      <c r="A65" s="558"/>
      <c r="B65" s="526" t="s">
        <v>911</v>
      </c>
      <c r="C65" s="452" t="s">
        <v>1375</v>
      </c>
      <c r="D65" s="452" t="s">
        <v>1375</v>
      </c>
      <c r="E65" s="452" t="s">
        <v>1375</v>
      </c>
      <c r="F65" s="452" t="s">
        <v>1375</v>
      </c>
      <c r="G65" s="452" t="s">
        <v>1375</v>
      </c>
      <c r="H65" s="452" t="s">
        <v>1375</v>
      </c>
      <c r="I65" s="452" t="s">
        <v>1375</v>
      </c>
      <c r="J65" s="452" t="s">
        <v>1375</v>
      </c>
      <c r="K65" s="453" t="s">
        <v>912</v>
      </c>
      <c r="L65" s="452" t="s">
        <v>1375</v>
      </c>
      <c r="M65" s="453" t="s">
        <v>1375</v>
      </c>
      <c r="N65" s="453" t="s">
        <v>913</v>
      </c>
      <c r="O65" s="453" t="s">
        <v>913</v>
      </c>
      <c r="P65" s="452" t="s">
        <v>1375</v>
      </c>
      <c r="Q65" s="453" t="s">
        <v>1375</v>
      </c>
      <c r="R65" s="452" t="s">
        <v>914</v>
      </c>
      <c r="S65" s="452" t="s">
        <v>914</v>
      </c>
      <c r="T65" s="452" t="s">
        <v>1375</v>
      </c>
      <c r="U65" s="502" t="s">
        <v>1375</v>
      </c>
      <c r="V65" s="452" t="s">
        <v>937</v>
      </c>
      <c r="W65" s="452" t="s">
        <v>937</v>
      </c>
      <c r="X65" s="457">
        <f t="shared" si="5"/>
        <v>100</v>
      </c>
      <c r="Y65" s="502">
        <f t="shared" si="6"/>
        <v>133.52598276119775</v>
      </c>
      <c r="Z65" s="589" t="s">
        <v>412</v>
      </c>
      <c r="AA65" s="478">
        <f t="shared" si="7"/>
        <v>70.53917910447761</v>
      </c>
      <c r="AB65" s="503"/>
      <c r="AC65" s="496"/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6"/>
      <c r="BL65" s="496"/>
      <c r="BM65" s="496"/>
      <c r="BN65" s="496"/>
      <c r="BO65" s="496"/>
      <c r="BP65" s="496"/>
      <c r="BQ65" s="496"/>
      <c r="BR65" s="496"/>
      <c r="BS65" s="496"/>
    </row>
    <row r="66" spans="1:71" s="30" customFormat="1" ht="11.25" customHeight="1">
      <c r="A66" s="558">
        <v>104</v>
      </c>
      <c r="B66" s="559" t="s">
        <v>1122</v>
      </c>
      <c r="C66" s="454" t="s">
        <v>1375</v>
      </c>
      <c r="D66" s="453" t="s">
        <v>1375</v>
      </c>
      <c r="E66" s="452" t="s">
        <v>1375</v>
      </c>
      <c r="F66" s="453" t="s">
        <v>1375</v>
      </c>
      <c r="G66" s="453" t="s">
        <v>1375</v>
      </c>
      <c r="H66" s="452" t="s">
        <v>1375</v>
      </c>
      <c r="I66" s="453" t="s">
        <v>1375</v>
      </c>
      <c r="J66" s="453">
        <v>2500</v>
      </c>
      <c r="K66" s="453" t="s">
        <v>1375</v>
      </c>
      <c r="L66" s="452" t="s">
        <v>1375</v>
      </c>
      <c r="M66" s="453" t="s">
        <v>1375</v>
      </c>
      <c r="N66" s="452" t="s">
        <v>1375</v>
      </c>
      <c r="O66" s="452" t="s">
        <v>1375</v>
      </c>
      <c r="P66" s="452" t="s">
        <v>1375</v>
      </c>
      <c r="Q66" s="453" t="s">
        <v>1375</v>
      </c>
      <c r="R66" s="452" t="s">
        <v>1375</v>
      </c>
      <c r="S66" s="485" t="s">
        <v>1375</v>
      </c>
      <c r="T66" s="452" t="s">
        <v>1375</v>
      </c>
      <c r="U66" s="502" t="s">
        <v>1375</v>
      </c>
      <c r="V66" s="452" t="s">
        <v>1375</v>
      </c>
      <c r="W66" s="452" t="s">
        <v>1375</v>
      </c>
      <c r="X66" s="457" t="s">
        <v>1375</v>
      </c>
      <c r="Y66" s="502" t="s">
        <v>1375</v>
      </c>
      <c r="Z66" s="452" t="s">
        <v>1375</v>
      </c>
      <c r="AA66" s="478" t="s">
        <v>1375</v>
      </c>
      <c r="AB66" s="503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6"/>
      <c r="AN66" s="496"/>
      <c r="AO66" s="496"/>
      <c r="AP66" s="496"/>
      <c r="AQ66" s="496"/>
      <c r="AR66" s="496"/>
      <c r="AS66" s="496"/>
      <c r="AT66" s="496"/>
      <c r="AU66" s="496"/>
      <c r="AV66" s="496"/>
      <c r="AW66" s="496"/>
      <c r="AX66" s="496"/>
      <c r="AY66" s="496"/>
      <c r="AZ66" s="496"/>
      <c r="BA66" s="496"/>
      <c r="BB66" s="496"/>
      <c r="BC66" s="496"/>
      <c r="BD66" s="496"/>
      <c r="BE66" s="496"/>
      <c r="BF66" s="496"/>
      <c r="BG66" s="496"/>
      <c r="BH66" s="496"/>
      <c r="BI66" s="496"/>
      <c r="BJ66" s="496"/>
      <c r="BK66" s="496"/>
      <c r="BL66" s="496"/>
      <c r="BM66" s="496"/>
      <c r="BN66" s="496"/>
      <c r="BO66" s="496"/>
      <c r="BP66" s="496"/>
      <c r="BQ66" s="496"/>
      <c r="BR66" s="496"/>
      <c r="BS66" s="496"/>
    </row>
    <row r="67" spans="1:71" s="30" customFormat="1" ht="11.25" customHeight="1">
      <c r="A67" s="504">
        <v>105</v>
      </c>
      <c r="B67" s="526" t="s">
        <v>1612</v>
      </c>
      <c r="C67" s="452">
        <v>1750</v>
      </c>
      <c r="D67" s="452">
        <v>4407.5</v>
      </c>
      <c r="E67" s="452">
        <f>(D67/C67)*100</f>
        <v>251.85714285714286</v>
      </c>
      <c r="F67" s="453">
        <v>23110</v>
      </c>
      <c r="G67" s="453">
        <v>44900</v>
      </c>
      <c r="H67" s="452">
        <f t="shared" si="19"/>
        <v>194.28818693206404</v>
      </c>
      <c r="I67" s="453">
        <f t="shared" si="20"/>
        <v>1018.7180941576858</v>
      </c>
      <c r="J67" s="453">
        <v>27743</v>
      </c>
      <c r="K67" s="453">
        <v>22071.7</v>
      </c>
      <c r="L67" s="452">
        <f t="shared" si="21"/>
        <v>79.55772627329416</v>
      </c>
      <c r="M67" s="453">
        <f t="shared" si="18"/>
        <v>49.157461024498886</v>
      </c>
      <c r="N67" s="453" t="s">
        <v>1375</v>
      </c>
      <c r="O67" s="453">
        <v>1125</v>
      </c>
      <c r="P67" s="452" t="s">
        <v>1375</v>
      </c>
      <c r="Q67" s="453">
        <f>(O67/K67)*100</f>
        <v>5.097024696783664</v>
      </c>
      <c r="R67" s="452" t="s">
        <v>1375</v>
      </c>
      <c r="S67" s="485">
        <v>1650</v>
      </c>
      <c r="T67" s="452" t="s">
        <v>1375</v>
      </c>
      <c r="U67" s="502">
        <f t="shared" si="4"/>
        <v>146.66666666666666</v>
      </c>
      <c r="V67" s="452" t="s">
        <v>1375</v>
      </c>
      <c r="W67" s="452" t="s">
        <v>1375</v>
      </c>
      <c r="X67" s="457" t="s">
        <v>1375</v>
      </c>
      <c r="Y67" s="502" t="s">
        <v>1375</v>
      </c>
      <c r="Z67" s="452" t="s">
        <v>1375</v>
      </c>
      <c r="AA67" s="478" t="s">
        <v>1375</v>
      </c>
      <c r="AB67" s="503"/>
      <c r="AC67" s="496"/>
      <c r="AD67" s="496"/>
      <c r="AE67" s="496"/>
      <c r="AF67" s="496"/>
      <c r="AG67" s="496"/>
      <c r="AH67" s="496"/>
      <c r="AI67" s="496"/>
      <c r="AJ67" s="496"/>
      <c r="AK67" s="496"/>
      <c r="AL67" s="496"/>
      <c r="AM67" s="496"/>
      <c r="AN67" s="496"/>
      <c r="AO67" s="496"/>
      <c r="AP67" s="496"/>
      <c r="AQ67" s="496"/>
      <c r="AR67" s="496"/>
      <c r="AS67" s="496"/>
      <c r="AT67" s="496"/>
      <c r="AU67" s="496"/>
      <c r="AV67" s="496"/>
      <c r="AW67" s="496"/>
      <c r="AX67" s="496"/>
      <c r="AY67" s="496"/>
      <c r="AZ67" s="496"/>
      <c r="BA67" s="496"/>
      <c r="BB67" s="496"/>
      <c r="BC67" s="496"/>
      <c r="BD67" s="496"/>
      <c r="BE67" s="496"/>
      <c r="BF67" s="496"/>
      <c r="BG67" s="496"/>
      <c r="BH67" s="496"/>
      <c r="BI67" s="496"/>
      <c r="BJ67" s="496"/>
      <c r="BK67" s="496"/>
      <c r="BL67" s="496"/>
      <c r="BM67" s="496"/>
      <c r="BN67" s="496"/>
      <c r="BO67" s="496"/>
      <c r="BP67" s="496"/>
      <c r="BQ67" s="496"/>
      <c r="BR67" s="496"/>
      <c r="BS67" s="496"/>
    </row>
    <row r="68" spans="1:71" s="30" customFormat="1" ht="11.25" customHeight="1">
      <c r="A68" s="504">
        <v>106</v>
      </c>
      <c r="B68" s="526" t="s">
        <v>1613</v>
      </c>
      <c r="C68" s="560" t="s">
        <v>1375</v>
      </c>
      <c r="D68" s="560" t="s">
        <v>1375</v>
      </c>
      <c r="E68" s="452" t="s">
        <v>1375</v>
      </c>
      <c r="F68" s="453" t="s">
        <v>1375</v>
      </c>
      <c r="G68" s="453">
        <v>800</v>
      </c>
      <c r="H68" s="452" t="s">
        <v>1375</v>
      </c>
      <c r="I68" s="453" t="s">
        <v>1375</v>
      </c>
      <c r="J68" s="453" t="s">
        <v>1375</v>
      </c>
      <c r="K68" s="453" t="s">
        <v>1375</v>
      </c>
      <c r="L68" s="452" t="s">
        <v>1375</v>
      </c>
      <c r="M68" s="453" t="s">
        <v>1375</v>
      </c>
      <c r="N68" s="452" t="s">
        <v>1375</v>
      </c>
      <c r="O68" s="452" t="s">
        <v>1375</v>
      </c>
      <c r="P68" s="452" t="s">
        <v>1375</v>
      </c>
      <c r="Q68" s="453" t="s">
        <v>1375</v>
      </c>
      <c r="R68" s="452" t="s">
        <v>1375</v>
      </c>
      <c r="S68" s="485">
        <v>1000</v>
      </c>
      <c r="T68" s="452" t="s">
        <v>1375</v>
      </c>
      <c r="U68" s="502" t="s">
        <v>1375</v>
      </c>
      <c r="V68" s="452" t="s">
        <v>1375</v>
      </c>
      <c r="W68" s="452" t="s">
        <v>1375</v>
      </c>
      <c r="X68" s="457" t="s">
        <v>1375</v>
      </c>
      <c r="Y68" s="502" t="s">
        <v>1375</v>
      </c>
      <c r="Z68" s="452" t="s">
        <v>1375</v>
      </c>
      <c r="AA68" s="478" t="s">
        <v>1375</v>
      </c>
      <c r="AB68" s="503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496"/>
      <c r="BD68" s="496"/>
      <c r="BE68" s="496"/>
      <c r="BF68" s="496"/>
      <c r="BG68" s="496"/>
      <c r="BH68" s="496"/>
      <c r="BI68" s="496"/>
      <c r="BJ68" s="496"/>
      <c r="BK68" s="496"/>
      <c r="BL68" s="496"/>
      <c r="BM68" s="496"/>
      <c r="BN68" s="496"/>
      <c r="BO68" s="496"/>
      <c r="BP68" s="496"/>
      <c r="BQ68" s="496"/>
      <c r="BR68" s="496"/>
      <c r="BS68" s="496"/>
    </row>
    <row r="69" spans="1:71" s="30" customFormat="1" ht="11.25" customHeight="1">
      <c r="A69" s="504">
        <v>107</v>
      </c>
      <c r="B69" s="526" t="s">
        <v>1357</v>
      </c>
      <c r="C69" s="452">
        <v>250</v>
      </c>
      <c r="D69" s="452">
        <v>260.5</v>
      </c>
      <c r="E69" s="452">
        <f>(D69/C69)*100</f>
        <v>104.2</v>
      </c>
      <c r="F69" s="453" t="s">
        <v>1375</v>
      </c>
      <c r="G69" s="453" t="s">
        <v>1375</v>
      </c>
      <c r="H69" s="452" t="s">
        <v>1375</v>
      </c>
      <c r="I69" s="453" t="s">
        <v>1375</v>
      </c>
      <c r="J69" s="560" t="s">
        <v>1375</v>
      </c>
      <c r="K69" s="560" t="s">
        <v>1375</v>
      </c>
      <c r="L69" s="452" t="s">
        <v>1375</v>
      </c>
      <c r="M69" s="453" t="s">
        <v>1375</v>
      </c>
      <c r="N69" s="452" t="s">
        <v>1375</v>
      </c>
      <c r="O69" s="452" t="s">
        <v>1375</v>
      </c>
      <c r="P69" s="452" t="s">
        <v>1375</v>
      </c>
      <c r="Q69" s="453" t="s">
        <v>1375</v>
      </c>
      <c r="R69" s="452" t="s">
        <v>1375</v>
      </c>
      <c r="S69" s="485" t="s">
        <v>1375</v>
      </c>
      <c r="T69" s="452" t="s">
        <v>1375</v>
      </c>
      <c r="U69" s="502" t="s">
        <v>1375</v>
      </c>
      <c r="V69" s="452" t="s">
        <v>1375</v>
      </c>
      <c r="W69" s="452">
        <v>50</v>
      </c>
      <c r="X69" s="457" t="s">
        <v>1375</v>
      </c>
      <c r="Y69" s="502" t="s">
        <v>1375</v>
      </c>
      <c r="Z69" s="452" t="s">
        <v>1375</v>
      </c>
      <c r="AA69" s="478" t="s">
        <v>1375</v>
      </c>
      <c r="AB69" s="503"/>
      <c r="AC69" s="496"/>
      <c r="AD69" s="496"/>
      <c r="AE69" s="496"/>
      <c r="AF69" s="496"/>
      <c r="AG69" s="496"/>
      <c r="AH69" s="496"/>
      <c r="AI69" s="496"/>
      <c r="AJ69" s="496"/>
      <c r="AK69" s="496"/>
      <c r="AL69" s="496"/>
      <c r="AM69" s="496"/>
      <c r="AN69" s="496"/>
      <c r="AO69" s="496"/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6"/>
      <c r="BB69" s="496"/>
      <c r="BC69" s="496"/>
      <c r="BD69" s="496"/>
      <c r="BE69" s="496"/>
      <c r="BF69" s="496"/>
      <c r="BG69" s="496"/>
      <c r="BH69" s="496"/>
      <c r="BI69" s="496"/>
      <c r="BJ69" s="496"/>
      <c r="BK69" s="496"/>
      <c r="BL69" s="496"/>
      <c r="BM69" s="496"/>
      <c r="BN69" s="496"/>
      <c r="BO69" s="496"/>
      <c r="BP69" s="496"/>
      <c r="BQ69" s="496"/>
      <c r="BR69" s="496"/>
      <c r="BS69" s="496"/>
    </row>
    <row r="70" spans="1:71" s="30" customFormat="1" ht="11.25" customHeight="1">
      <c r="A70" s="504">
        <v>108</v>
      </c>
      <c r="B70" s="526" t="s">
        <v>1614</v>
      </c>
      <c r="C70" s="452" t="s">
        <v>1375</v>
      </c>
      <c r="D70" s="452">
        <v>85.1</v>
      </c>
      <c r="E70" s="452" t="s">
        <v>1375</v>
      </c>
      <c r="F70" s="453">
        <v>1850</v>
      </c>
      <c r="G70" s="453">
        <v>10579.2</v>
      </c>
      <c r="H70" s="452">
        <f t="shared" si="19"/>
        <v>571.8486486486487</v>
      </c>
      <c r="I70" s="453" t="s">
        <v>1375</v>
      </c>
      <c r="J70" s="453">
        <v>18105</v>
      </c>
      <c r="K70" s="453">
        <v>11746.3</v>
      </c>
      <c r="L70" s="452">
        <f t="shared" si="21"/>
        <v>64.87876277271471</v>
      </c>
      <c r="M70" s="453">
        <f t="shared" si="18"/>
        <v>111.03202510586812</v>
      </c>
      <c r="N70" s="453" t="s">
        <v>1375</v>
      </c>
      <c r="O70" s="453">
        <v>927</v>
      </c>
      <c r="P70" s="452" t="s">
        <v>1375</v>
      </c>
      <c r="Q70" s="453">
        <f>(O70/K70)*100</f>
        <v>7.891846794309698</v>
      </c>
      <c r="R70" s="452" t="s">
        <v>1375</v>
      </c>
      <c r="S70" s="485">
        <v>2348</v>
      </c>
      <c r="T70" s="452" t="s">
        <v>1375</v>
      </c>
      <c r="U70" s="502">
        <f t="shared" si="4"/>
        <v>253.29018338727076</v>
      </c>
      <c r="V70" s="452">
        <v>1200</v>
      </c>
      <c r="W70" s="452">
        <v>3810</v>
      </c>
      <c r="X70" s="457">
        <f t="shared" si="5"/>
        <v>317.5</v>
      </c>
      <c r="Y70" s="502">
        <f t="shared" si="6"/>
        <v>162.2657580919932</v>
      </c>
      <c r="Z70" s="452">
        <v>6020</v>
      </c>
      <c r="AA70" s="478">
        <f t="shared" si="7"/>
        <v>501.6666666666667</v>
      </c>
      <c r="AB70" s="503"/>
      <c r="AC70" s="496"/>
      <c r="AD70" s="496"/>
      <c r="AE70" s="496"/>
      <c r="AF70" s="496"/>
      <c r="AG70" s="496"/>
      <c r="AH70" s="496"/>
      <c r="AI70" s="496"/>
      <c r="AJ70" s="496"/>
      <c r="AK70" s="496"/>
      <c r="AL70" s="496"/>
      <c r="AM70" s="496"/>
      <c r="AN70" s="496"/>
      <c r="AO70" s="496"/>
      <c r="AP70" s="496"/>
      <c r="AQ70" s="496"/>
      <c r="AR70" s="496"/>
      <c r="AS70" s="496"/>
      <c r="AT70" s="496"/>
      <c r="AU70" s="496"/>
      <c r="AV70" s="496"/>
      <c r="AW70" s="496"/>
      <c r="AX70" s="496"/>
      <c r="AY70" s="496"/>
      <c r="AZ70" s="496"/>
      <c r="BA70" s="496"/>
      <c r="BB70" s="496"/>
      <c r="BC70" s="496"/>
      <c r="BD70" s="496"/>
      <c r="BE70" s="496"/>
      <c r="BF70" s="496"/>
      <c r="BG70" s="496"/>
      <c r="BH70" s="496"/>
      <c r="BI70" s="496"/>
      <c r="BJ70" s="496"/>
      <c r="BK70" s="496"/>
      <c r="BL70" s="496"/>
      <c r="BM70" s="496"/>
      <c r="BN70" s="496"/>
      <c r="BO70" s="496"/>
      <c r="BP70" s="496"/>
      <c r="BQ70" s="496"/>
      <c r="BR70" s="496"/>
      <c r="BS70" s="496"/>
    </row>
    <row r="71" spans="1:71" s="30" customFormat="1" ht="11.25" customHeight="1">
      <c r="A71" s="504">
        <v>109</v>
      </c>
      <c r="B71" s="526" t="s">
        <v>1175</v>
      </c>
      <c r="C71" s="452" t="s">
        <v>1375</v>
      </c>
      <c r="D71" s="452">
        <v>6976.1</v>
      </c>
      <c r="E71" s="452" t="s">
        <v>1375</v>
      </c>
      <c r="F71" s="453">
        <v>11500</v>
      </c>
      <c r="G71" s="453">
        <v>1914.8</v>
      </c>
      <c r="H71" s="452">
        <f t="shared" si="19"/>
        <v>16.650434782608695</v>
      </c>
      <c r="I71" s="453">
        <f t="shared" si="20"/>
        <v>27.44800103209529</v>
      </c>
      <c r="J71" s="453" t="s">
        <v>1375</v>
      </c>
      <c r="K71" s="453" t="s">
        <v>1375</v>
      </c>
      <c r="L71" s="452" t="s">
        <v>1375</v>
      </c>
      <c r="M71" s="453" t="s">
        <v>1375</v>
      </c>
      <c r="N71" s="452" t="s">
        <v>1375</v>
      </c>
      <c r="O71" s="452" t="s">
        <v>1375</v>
      </c>
      <c r="P71" s="452" t="s">
        <v>1375</v>
      </c>
      <c r="Q71" s="453" t="s">
        <v>1375</v>
      </c>
      <c r="R71" s="452" t="s">
        <v>1375</v>
      </c>
      <c r="S71" s="485" t="s">
        <v>1375</v>
      </c>
      <c r="T71" s="452" t="s">
        <v>1375</v>
      </c>
      <c r="U71" s="502" t="s">
        <v>1375</v>
      </c>
      <c r="V71" s="452" t="s">
        <v>1375</v>
      </c>
      <c r="W71" s="452" t="s">
        <v>1375</v>
      </c>
      <c r="X71" s="457" t="s">
        <v>1375</v>
      </c>
      <c r="Y71" s="502" t="s">
        <v>1375</v>
      </c>
      <c r="Z71" s="452" t="s">
        <v>1375</v>
      </c>
      <c r="AA71" s="478" t="s">
        <v>1375</v>
      </c>
      <c r="AB71" s="503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6"/>
      <c r="AS71" s="496"/>
      <c r="AT71" s="496"/>
      <c r="AU71" s="496"/>
      <c r="AV71" s="496"/>
      <c r="AW71" s="496"/>
      <c r="AX71" s="496"/>
      <c r="AY71" s="496"/>
      <c r="AZ71" s="496"/>
      <c r="BA71" s="496"/>
      <c r="BB71" s="496"/>
      <c r="BC71" s="496"/>
      <c r="BD71" s="496"/>
      <c r="BE71" s="496"/>
      <c r="BF71" s="496"/>
      <c r="BG71" s="496"/>
      <c r="BH71" s="496"/>
      <c r="BI71" s="496"/>
      <c r="BJ71" s="496"/>
      <c r="BK71" s="496"/>
      <c r="BL71" s="496"/>
      <c r="BM71" s="496"/>
      <c r="BN71" s="496"/>
      <c r="BO71" s="496"/>
      <c r="BP71" s="496"/>
      <c r="BQ71" s="496"/>
      <c r="BR71" s="496"/>
      <c r="BS71" s="496"/>
    </row>
    <row r="72" spans="1:71" s="705" customFormat="1" ht="20.25" customHeight="1">
      <c r="A72" s="506">
        <v>111</v>
      </c>
      <c r="B72" s="538" t="s">
        <v>67</v>
      </c>
      <c r="C72" s="479">
        <v>9920</v>
      </c>
      <c r="D72" s="479">
        <v>9137.9</v>
      </c>
      <c r="E72" s="479">
        <f>(D72/C72)*100</f>
        <v>92.11592741935483</v>
      </c>
      <c r="F72" s="698">
        <v>6875</v>
      </c>
      <c r="G72" s="698">
        <v>6562</v>
      </c>
      <c r="H72" s="479">
        <f t="shared" si="19"/>
        <v>95.44727272727272</v>
      </c>
      <c r="I72" s="698">
        <f t="shared" si="20"/>
        <v>71.8108099235054</v>
      </c>
      <c r="J72" s="698">
        <v>4000</v>
      </c>
      <c r="K72" s="698">
        <v>6963</v>
      </c>
      <c r="L72" s="479">
        <f t="shared" si="21"/>
        <v>174.075</v>
      </c>
      <c r="M72" s="698">
        <f t="shared" si="18"/>
        <v>106.11094178604084</v>
      </c>
      <c r="N72" s="698">
        <v>4000</v>
      </c>
      <c r="O72" s="698">
        <v>4300</v>
      </c>
      <c r="P72" s="479">
        <f>(O72/N72)*100</f>
        <v>107.5</v>
      </c>
      <c r="Q72" s="698">
        <f>(O72/K72)*100</f>
        <v>61.75499066494328</v>
      </c>
      <c r="R72" s="479">
        <v>4000</v>
      </c>
      <c r="S72" s="699">
        <v>3960</v>
      </c>
      <c r="T72" s="479">
        <f>(S72/R72)*100</f>
        <v>99</v>
      </c>
      <c r="U72" s="700">
        <f t="shared" si="4"/>
        <v>92.09302325581396</v>
      </c>
      <c r="V72" s="479">
        <v>3200</v>
      </c>
      <c r="W72" s="479">
        <v>4220</v>
      </c>
      <c r="X72" s="701">
        <f>(W72/V72)*100</f>
        <v>131.875</v>
      </c>
      <c r="Y72" s="700">
        <f>(W72/S72)*100</f>
        <v>106.56565656565658</v>
      </c>
      <c r="Z72" s="479">
        <v>1950</v>
      </c>
      <c r="AA72" s="702">
        <f>(Z72/V72)*100</f>
        <v>60.9375</v>
      </c>
      <c r="AB72" s="703"/>
      <c r="AC72" s="704"/>
      <c r="AD72" s="704"/>
      <c r="AE72" s="704"/>
      <c r="AF72" s="704"/>
      <c r="AG72" s="704"/>
      <c r="AH72" s="704"/>
      <c r="AI72" s="704"/>
      <c r="AJ72" s="704"/>
      <c r="AK72" s="704"/>
      <c r="AL72" s="704"/>
      <c r="AM72" s="704"/>
      <c r="AN72" s="704"/>
      <c r="AO72" s="704"/>
      <c r="AP72" s="704"/>
      <c r="AQ72" s="704"/>
      <c r="AR72" s="704"/>
      <c r="AS72" s="704"/>
      <c r="AT72" s="704"/>
      <c r="AU72" s="704"/>
      <c r="AV72" s="704"/>
      <c r="AW72" s="704"/>
      <c r="AX72" s="704"/>
      <c r="AY72" s="704"/>
      <c r="AZ72" s="704"/>
      <c r="BA72" s="704"/>
      <c r="BB72" s="704"/>
      <c r="BC72" s="704"/>
      <c r="BD72" s="704"/>
      <c r="BE72" s="704"/>
      <c r="BF72" s="704"/>
      <c r="BG72" s="704"/>
      <c r="BH72" s="704"/>
      <c r="BI72" s="704"/>
      <c r="BJ72" s="704"/>
      <c r="BK72" s="704"/>
      <c r="BL72" s="704"/>
      <c r="BM72" s="704"/>
      <c r="BN72" s="704"/>
      <c r="BO72" s="704"/>
      <c r="BP72" s="704"/>
      <c r="BQ72" s="704"/>
      <c r="BR72" s="704"/>
      <c r="BS72" s="704"/>
    </row>
    <row r="73" spans="1:71" s="30" customFormat="1" ht="11.25" customHeight="1">
      <c r="A73" s="504">
        <v>112</v>
      </c>
      <c r="B73" s="526" t="s">
        <v>1615</v>
      </c>
      <c r="C73" s="452">
        <v>454450</v>
      </c>
      <c r="D73" s="452">
        <v>514650</v>
      </c>
      <c r="E73" s="452">
        <f>(D73/C73)*100</f>
        <v>113.24678182418309</v>
      </c>
      <c r="F73" s="452">
        <v>259450</v>
      </c>
      <c r="G73" s="452">
        <v>525126.3</v>
      </c>
      <c r="H73" s="452">
        <f t="shared" si="19"/>
        <v>202.3998072846406</v>
      </c>
      <c r="I73" s="453">
        <f t="shared" si="20"/>
        <v>102.03561643835617</v>
      </c>
      <c r="J73" s="452">
        <v>471050</v>
      </c>
      <c r="K73" s="452">
        <v>749421.3</v>
      </c>
      <c r="L73" s="452">
        <f t="shared" si="21"/>
        <v>159.09591338499098</v>
      </c>
      <c r="M73" s="453">
        <f t="shared" si="18"/>
        <v>142.71258171605575</v>
      </c>
      <c r="N73" s="452">
        <v>357063</v>
      </c>
      <c r="O73" s="452">
        <v>673588</v>
      </c>
      <c r="P73" s="452">
        <f>(O73/N73)*100</f>
        <v>188.6468214292716</v>
      </c>
      <c r="Q73" s="453">
        <f>(O73/K73)*100</f>
        <v>89.88108557896606</v>
      </c>
      <c r="R73" s="452">
        <v>276080</v>
      </c>
      <c r="S73" s="561">
        <v>528463.5</v>
      </c>
      <c r="T73" s="452">
        <f>(S73/R73)*100</f>
        <v>191.41679947841206</v>
      </c>
      <c r="U73" s="502">
        <f t="shared" si="4"/>
        <v>78.45500513667109</v>
      </c>
      <c r="V73" s="452">
        <v>369060</v>
      </c>
      <c r="W73" s="452">
        <v>654857.8</v>
      </c>
      <c r="X73" s="457">
        <f>(W73/V73)*100</f>
        <v>177.43938654961252</v>
      </c>
      <c r="Y73" s="502">
        <f>(W73/S73)*100</f>
        <v>123.91731879306708</v>
      </c>
      <c r="Z73" s="452">
        <v>226051</v>
      </c>
      <c r="AA73" s="478">
        <f>(Z73/V73)*100</f>
        <v>61.25047417764049</v>
      </c>
      <c r="AB73" s="503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6"/>
      <c r="BO73" s="496"/>
      <c r="BP73" s="496"/>
      <c r="BQ73" s="496"/>
      <c r="BR73" s="496"/>
      <c r="BS73" s="496"/>
    </row>
    <row r="74" spans="1:71" s="30" customFormat="1" ht="11.25" customHeight="1">
      <c r="A74" s="504"/>
      <c r="B74" s="526" t="s">
        <v>911</v>
      </c>
      <c r="C74" s="452" t="s">
        <v>1375</v>
      </c>
      <c r="D74" s="452" t="s">
        <v>1375</v>
      </c>
      <c r="E74" s="452" t="s">
        <v>1375</v>
      </c>
      <c r="F74" s="452" t="s">
        <v>1375</v>
      </c>
      <c r="G74" s="452" t="s">
        <v>1375</v>
      </c>
      <c r="H74" s="452" t="s">
        <v>1375</v>
      </c>
      <c r="I74" s="453" t="s">
        <v>1375</v>
      </c>
      <c r="J74" s="452" t="s">
        <v>1375</v>
      </c>
      <c r="K74" s="452" t="s">
        <v>915</v>
      </c>
      <c r="L74" s="452" t="s">
        <v>1375</v>
      </c>
      <c r="M74" s="453" t="s">
        <v>1375</v>
      </c>
      <c r="N74" s="452" t="s">
        <v>1375</v>
      </c>
      <c r="O74" s="452" t="s">
        <v>1375</v>
      </c>
      <c r="P74" s="452" t="s">
        <v>1375</v>
      </c>
      <c r="Q74" s="453" t="s">
        <v>1375</v>
      </c>
      <c r="R74" s="452" t="s">
        <v>1375</v>
      </c>
      <c r="S74" s="561" t="s">
        <v>1375</v>
      </c>
      <c r="T74" s="452" t="s">
        <v>1375</v>
      </c>
      <c r="U74" s="502" t="s">
        <v>1375</v>
      </c>
      <c r="V74" s="452" t="s">
        <v>1375</v>
      </c>
      <c r="W74" s="452" t="s">
        <v>1375</v>
      </c>
      <c r="X74" s="457" t="s">
        <v>1375</v>
      </c>
      <c r="Y74" s="502" t="s">
        <v>1375</v>
      </c>
      <c r="Z74" s="452" t="s">
        <v>1375</v>
      </c>
      <c r="AA74" s="478" t="s">
        <v>1375</v>
      </c>
      <c r="AB74" s="503"/>
      <c r="AC74" s="496"/>
      <c r="AD74" s="496"/>
      <c r="AE74" s="496"/>
      <c r="AF74" s="496"/>
      <c r="AG74" s="496"/>
      <c r="AH74" s="496"/>
      <c r="AI74" s="496"/>
      <c r="AJ74" s="496"/>
      <c r="AK74" s="496"/>
      <c r="AL74" s="496"/>
      <c r="AM74" s="496"/>
      <c r="AN74" s="496"/>
      <c r="AO74" s="496"/>
      <c r="AP74" s="496"/>
      <c r="AQ74" s="496"/>
      <c r="AR74" s="496"/>
      <c r="AS74" s="496"/>
      <c r="AT74" s="496"/>
      <c r="AU74" s="496"/>
      <c r="AV74" s="496"/>
      <c r="AW74" s="496"/>
      <c r="AX74" s="496"/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6"/>
      <c r="BJ74" s="496"/>
      <c r="BK74" s="496"/>
      <c r="BL74" s="496"/>
      <c r="BM74" s="496"/>
      <c r="BN74" s="496"/>
      <c r="BO74" s="496"/>
      <c r="BP74" s="496"/>
      <c r="BQ74" s="496"/>
      <c r="BR74" s="496"/>
      <c r="BS74" s="496"/>
    </row>
    <row r="75" spans="1:71" s="30" customFormat="1" ht="11.25" customHeight="1">
      <c r="A75" s="504">
        <v>114</v>
      </c>
      <c r="B75" s="526" t="s">
        <v>1616</v>
      </c>
      <c r="C75" s="452">
        <v>1400</v>
      </c>
      <c r="D75" s="452">
        <v>1800</v>
      </c>
      <c r="E75" s="452">
        <f>(D75/C75)*100</f>
        <v>128.57142857142858</v>
      </c>
      <c r="F75" s="453">
        <v>18500</v>
      </c>
      <c r="G75" s="453">
        <v>23500</v>
      </c>
      <c r="H75" s="452">
        <f t="shared" si="19"/>
        <v>127.02702702702702</v>
      </c>
      <c r="I75" s="453">
        <f t="shared" si="20"/>
        <v>1305.5555555555554</v>
      </c>
      <c r="J75" s="453">
        <v>62000</v>
      </c>
      <c r="K75" s="453">
        <v>60648</v>
      </c>
      <c r="L75" s="452">
        <f t="shared" si="21"/>
        <v>97.81935483870969</v>
      </c>
      <c r="M75" s="453">
        <f t="shared" si="18"/>
        <v>258.07659574468084</v>
      </c>
      <c r="N75" s="453">
        <v>52000</v>
      </c>
      <c r="O75" s="453">
        <v>133926</v>
      </c>
      <c r="P75" s="452">
        <f>(O75/N75)*100</f>
        <v>257.55</v>
      </c>
      <c r="Q75" s="453">
        <f>(O75/K75)*100</f>
        <v>220.8250890383854</v>
      </c>
      <c r="R75" s="454">
        <v>66000</v>
      </c>
      <c r="S75" s="562">
        <v>135300</v>
      </c>
      <c r="T75" s="452">
        <f>(S75/R75)*100</f>
        <v>204.99999999999997</v>
      </c>
      <c r="U75" s="502">
        <f t="shared" si="4"/>
        <v>101.02593969804221</v>
      </c>
      <c r="V75" s="454">
        <v>7600</v>
      </c>
      <c r="W75" s="454">
        <v>8300</v>
      </c>
      <c r="X75" s="457">
        <f>(W75/V75)*100</f>
        <v>109.21052631578947</v>
      </c>
      <c r="Y75" s="502">
        <f>(W75/S75)*100</f>
        <v>6.134515890613452</v>
      </c>
      <c r="Z75" s="454">
        <v>11730</v>
      </c>
      <c r="AA75" s="478">
        <f>(Z75/V75)*100</f>
        <v>154.3421052631579</v>
      </c>
      <c r="AB75" s="503"/>
      <c r="AC75" s="496"/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N75" s="496"/>
      <c r="BO75" s="496"/>
      <c r="BP75" s="496"/>
      <c r="BQ75" s="496"/>
      <c r="BR75" s="496"/>
      <c r="BS75" s="496"/>
    </row>
    <row r="76" spans="1:71" s="30" customFormat="1" ht="11.25" customHeight="1">
      <c r="A76" s="504">
        <v>115</v>
      </c>
      <c r="B76" s="526" t="s">
        <v>1617</v>
      </c>
      <c r="C76" s="452" t="s">
        <v>1375</v>
      </c>
      <c r="D76" s="452">
        <v>15122.1</v>
      </c>
      <c r="E76" s="452" t="s">
        <v>1375</v>
      </c>
      <c r="F76" s="453" t="s">
        <v>1375</v>
      </c>
      <c r="G76" s="453">
        <v>1024</v>
      </c>
      <c r="H76" s="452" t="s">
        <v>1375</v>
      </c>
      <c r="I76" s="453">
        <f t="shared" si="20"/>
        <v>6.7715462799478905</v>
      </c>
      <c r="J76" s="453">
        <v>280</v>
      </c>
      <c r="K76" s="453">
        <v>280</v>
      </c>
      <c r="L76" s="452">
        <f t="shared" si="21"/>
        <v>100</v>
      </c>
      <c r="M76" s="453">
        <f t="shared" si="18"/>
        <v>27.34375</v>
      </c>
      <c r="N76" s="453" t="s">
        <v>1375</v>
      </c>
      <c r="O76" s="453">
        <v>2400</v>
      </c>
      <c r="P76" s="452" t="s">
        <v>1375</v>
      </c>
      <c r="Q76" s="453">
        <f>(O76/K76)*100</f>
        <v>857.1428571428571</v>
      </c>
      <c r="R76" s="454">
        <v>11870</v>
      </c>
      <c r="S76" s="562">
        <v>14559</v>
      </c>
      <c r="T76" s="452" t="s">
        <v>1375</v>
      </c>
      <c r="U76" s="502">
        <f aca="true" t="shared" si="22" ref="U76:U101">(S76/O76)*100</f>
        <v>606.625</v>
      </c>
      <c r="V76" s="454">
        <v>3955</v>
      </c>
      <c r="W76" s="454">
        <v>30030</v>
      </c>
      <c r="X76" s="457">
        <f>(W76/V76)*100</f>
        <v>759.29203539823</v>
      </c>
      <c r="Y76" s="502">
        <f>(W76/S76)*100</f>
        <v>206.26416649495155</v>
      </c>
      <c r="Z76" s="454">
        <v>2750</v>
      </c>
      <c r="AA76" s="478">
        <f>(Z76/V76)*100</f>
        <v>69.5322376738306</v>
      </c>
      <c r="AB76" s="503"/>
      <c r="AC76" s="496"/>
      <c r="AD76" s="496"/>
      <c r="AE76" s="496"/>
      <c r="AF76" s="49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6"/>
      <c r="BP76" s="496"/>
      <c r="BQ76" s="496"/>
      <c r="BR76" s="496"/>
      <c r="BS76" s="496"/>
    </row>
    <row r="77" spans="1:71" s="30" customFormat="1" ht="11.25" customHeight="1">
      <c r="A77" s="504">
        <v>116</v>
      </c>
      <c r="B77" s="526" t="s">
        <v>916</v>
      </c>
      <c r="C77" s="452" t="s">
        <v>1375</v>
      </c>
      <c r="D77" s="452" t="s">
        <v>1375</v>
      </c>
      <c r="E77" s="452" t="s">
        <v>1375</v>
      </c>
      <c r="F77" s="453" t="s">
        <v>1375</v>
      </c>
      <c r="G77" s="453" t="s">
        <v>1375</v>
      </c>
      <c r="H77" s="452" t="s">
        <v>1375</v>
      </c>
      <c r="I77" s="453" t="s">
        <v>1375</v>
      </c>
      <c r="J77" s="453" t="s">
        <v>1375</v>
      </c>
      <c r="K77" s="453" t="s">
        <v>1375</v>
      </c>
      <c r="L77" s="452" t="s">
        <v>1375</v>
      </c>
      <c r="M77" s="453" t="s">
        <v>1375</v>
      </c>
      <c r="N77" s="453">
        <v>11000</v>
      </c>
      <c r="O77" s="453">
        <v>13125</v>
      </c>
      <c r="P77" s="452">
        <f>(O77/N77)*100</f>
        <v>119.31818181818181</v>
      </c>
      <c r="Q77" s="453" t="s">
        <v>1375</v>
      </c>
      <c r="R77" s="454">
        <v>10300</v>
      </c>
      <c r="S77" s="562">
        <v>15960.2</v>
      </c>
      <c r="T77" s="452">
        <f>(S77/R77)*100</f>
        <v>154.95339805825245</v>
      </c>
      <c r="U77" s="502">
        <f t="shared" si="22"/>
        <v>121.60152380952383</v>
      </c>
      <c r="V77" s="454">
        <v>19000</v>
      </c>
      <c r="W77" s="454">
        <v>17097.6</v>
      </c>
      <c r="X77" s="457">
        <f>(W77/V77)*100</f>
        <v>89.98736842105262</v>
      </c>
      <c r="Y77" s="502">
        <f>(W77/S77)*100</f>
        <v>107.12647711181562</v>
      </c>
      <c r="Z77" s="454">
        <v>14850</v>
      </c>
      <c r="AA77" s="478">
        <f>(Z77/V77)*100</f>
        <v>78.15789473684211</v>
      </c>
      <c r="AB77" s="503"/>
      <c r="AC77" s="496"/>
      <c r="AD77" s="496"/>
      <c r="AE77" s="496"/>
      <c r="AF77" s="496"/>
      <c r="AG77" s="496"/>
      <c r="AH77" s="496"/>
      <c r="AI77" s="496"/>
      <c r="AJ77" s="496"/>
      <c r="AK77" s="496"/>
      <c r="AL77" s="496"/>
      <c r="AM77" s="496"/>
      <c r="AN77" s="496"/>
      <c r="AO77" s="496"/>
      <c r="AP77" s="496"/>
      <c r="AQ77" s="496"/>
      <c r="AR77" s="496"/>
      <c r="AS77" s="496"/>
      <c r="AT77" s="496"/>
      <c r="AU77" s="496"/>
      <c r="AV77" s="496"/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6"/>
      <c r="BJ77" s="496"/>
      <c r="BK77" s="496"/>
      <c r="BL77" s="496"/>
      <c r="BM77" s="496"/>
      <c r="BN77" s="496"/>
      <c r="BO77" s="496"/>
      <c r="BP77" s="496"/>
      <c r="BQ77" s="496"/>
      <c r="BR77" s="496"/>
      <c r="BS77" s="496"/>
    </row>
    <row r="78" spans="1:71" s="30" customFormat="1" ht="11.25" customHeight="1">
      <c r="A78" s="504">
        <v>191</v>
      </c>
      <c r="B78" s="526" t="s">
        <v>439</v>
      </c>
      <c r="C78" s="452" t="s">
        <v>1375</v>
      </c>
      <c r="D78" s="452">
        <v>120</v>
      </c>
      <c r="E78" s="452" t="s">
        <v>1375</v>
      </c>
      <c r="F78" s="452">
        <v>1110</v>
      </c>
      <c r="G78" s="452">
        <v>1622</v>
      </c>
      <c r="H78" s="452">
        <f t="shared" si="19"/>
        <v>146.1261261261261</v>
      </c>
      <c r="I78" s="453">
        <f t="shared" si="20"/>
        <v>1351.6666666666667</v>
      </c>
      <c r="J78" s="452">
        <v>400</v>
      </c>
      <c r="K78" s="452">
        <v>1357</v>
      </c>
      <c r="L78" s="452">
        <f t="shared" si="21"/>
        <v>339.25</v>
      </c>
      <c r="M78" s="453">
        <f t="shared" si="18"/>
        <v>83.66214549938348</v>
      </c>
      <c r="N78" s="452" t="s">
        <v>1375</v>
      </c>
      <c r="O78" s="452">
        <v>545</v>
      </c>
      <c r="P78" s="452" t="s">
        <v>1375</v>
      </c>
      <c r="Q78" s="453">
        <f>(O78/K78)*100</f>
        <v>40.16212232866618</v>
      </c>
      <c r="R78" s="454" t="s">
        <v>1375</v>
      </c>
      <c r="S78" s="562" t="s">
        <v>1375</v>
      </c>
      <c r="T78" s="452" t="s">
        <v>1375</v>
      </c>
      <c r="U78" s="452" t="s">
        <v>1375</v>
      </c>
      <c r="V78" s="452" t="s">
        <v>1375</v>
      </c>
      <c r="W78" s="454">
        <v>4010</v>
      </c>
      <c r="X78" s="457" t="s">
        <v>1375</v>
      </c>
      <c r="Y78" s="502" t="s">
        <v>1375</v>
      </c>
      <c r="Z78" s="454">
        <v>280</v>
      </c>
      <c r="AA78" s="478" t="s">
        <v>1375</v>
      </c>
      <c r="AB78" s="503"/>
      <c r="AC78" s="496"/>
      <c r="AD78" s="496"/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96"/>
      <c r="BN78" s="496"/>
      <c r="BO78" s="496"/>
      <c r="BP78" s="496"/>
      <c r="BQ78" s="496"/>
      <c r="BR78" s="496"/>
      <c r="BS78" s="496"/>
    </row>
    <row r="79" spans="1:71" s="30" customFormat="1" ht="11.25" customHeight="1">
      <c r="A79" s="504">
        <v>192</v>
      </c>
      <c r="B79" s="526" t="s">
        <v>1620</v>
      </c>
      <c r="C79" s="452" t="s">
        <v>1375</v>
      </c>
      <c r="D79" s="452" t="s">
        <v>1375</v>
      </c>
      <c r="E79" s="452" t="s">
        <v>1375</v>
      </c>
      <c r="F79" s="452" t="s">
        <v>1375</v>
      </c>
      <c r="G79" s="452" t="s">
        <v>1375</v>
      </c>
      <c r="H79" s="452" t="s">
        <v>1375</v>
      </c>
      <c r="I79" s="453" t="s">
        <v>1375</v>
      </c>
      <c r="J79" s="452" t="s">
        <v>1375</v>
      </c>
      <c r="K79" s="452" t="s">
        <v>1375</v>
      </c>
      <c r="L79" s="452" t="s">
        <v>1375</v>
      </c>
      <c r="M79" s="453" t="s">
        <v>1375</v>
      </c>
      <c r="N79" s="452" t="s">
        <v>1375</v>
      </c>
      <c r="O79" s="452">
        <v>50</v>
      </c>
      <c r="P79" s="452" t="s">
        <v>1375</v>
      </c>
      <c r="Q79" s="453" t="s">
        <v>1375</v>
      </c>
      <c r="R79" s="454" t="s">
        <v>1375</v>
      </c>
      <c r="S79" s="454" t="s">
        <v>1375</v>
      </c>
      <c r="T79" s="696" t="s">
        <v>1375</v>
      </c>
      <c r="U79" s="696" t="s">
        <v>1375</v>
      </c>
      <c r="V79" s="562" t="s">
        <v>1375</v>
      </c>
      <c r="W79" s="454" t="s">
        <v>1375</v>
      </c>
      <c r="X79" s="457" t="s">
        <v>1375</v>
      </c>
      <c r="Y79" s="502" t="s">
        <v>1375</v>
      </c>
      <c r="Z79" s="454" t="s">
        <v>1375</v>
      </c>
      <c r="AA79" s="478" t="s">
        <v>1375</v>
      </c>
      <c r="AB79" s="503"/>
      <c r="AC79" s="496"/>
      <c r="AD79" s="496"/>
      <c r="AE79" s="496"/>
      <c r="AF79" s="496"/>
      <c r="AG79" s="496"/>
      <c r="AH79" s="496"/>
      <c r="AI79" s="496"/>
      <c r="AJ79" s="496"/>
      <c r="AK79" s="496"/>
      <c r="AL79" s="496"/>
      <c r="AM79" s="496"/>
      <c r="AN79" s="496"/>
      <c r="AO79" s="496"/>
      <c r="AP79" s="496"/>
      <c r="AQ79" s="496"/>
      <c r="AR79" s="496"/>
      <c r="AS79" s="496"/>
      <c r="AT79" s="496"/>
      <c r="AU79" s="496"/>
      <c r="AV79" s="496"/>
      <c r="AW79" s="496"/>
      <c r="AX79" s="496"/>
      <c r="AY79" s="496"/>
      <c r="AZ79" s="496"/>
      <c r="BA79" s="496"/>
      <c r="BB79" s="496"/>
      <c r="BC79" s="496"/>
      <c r="BD79" s="496"/>
      <c r="BE79" s="496"/>
      <c r="BF79" s="496"/>
      <c r="BG79" s="496"/>
      <c r="BH79" s="496"/>
      <c r="BI79" s="496"/>
      <c r="BJ79" s="496"/>
      <c r="BK79" s="496"/>
      <c r="BL79" s="496"/>
      <c r="BM79" s="496"/>
      <c r="BN79" s="496"/>
      <c r="BO79" s="496"/>
      <c r="BP79" s="496"/>
      <c r="BQ79" s="496"/>
      <c r="BR79" s="496"/>
      <c r="BS79" s="496"/>
    </row>
    <row r="80" spans="1:71" s="30" customFormat="1" ht="11.25" customHeight="1">
      <c r="A80" s="504">
        <v>193</v>
      </c>
      <c r="B80" s="526" t="s">
        <v>1608</v>
      </c>
      <c r="C80" s="452" t="s">
        <v>1375</v>
      </c>
      <c r="D80" s="452">
        <v>40</v>
      </c>
      <c r="E80" s="452" t="s">
        <v>1375</v>
      </c>
      <c r="F80" s="452">
        <v>5200</v>
      </c>
      <c r="G80" s="452">
        <v>5200</v>
      </c>
      <c r="H80" s="452">
        <f t="shared" si="19"/>
        <v>100</v>
      </c>
      <c r="I80" s="453" t="s">
        <v>522</v>
      </c>
      <c r="J80" s="452" t="s">
        <v>1375</v>
      </c>
      <c r="K80" s="452">
        <v>600</v>
      </c>
      <c r="L80" s="452" t="s">
        <v>1375</v>
      </c>
      <c r="M80" s="453">
        <f t="shared" si="18"/>
        <v>11.538461538461538</v>
      </c>
      <c r="N80" s="452" t="s">
        <v>1375</v>
      </c>
      <c r="O80" s="452" t="s">
        <v>1375</v>
      </c>
      <c r="P80" s="452" t="s">
        <v>1375</v>
      </c>
      <c r="Q80" s="453" t="s">
        <v>1375</v>
      </c>
      <c r="R80" s="454" t="s">
        <v>1375</v>
      </c>
      <c r="S80" s="562">
        <v>2750</v>
      </c>
      <c r="T80" s="452" t="s">
        <v>1375</v>
      </c>
      <c r="U80" s="502" t="s">
        <v>1375</v>
      </c>
      <c r="V80" s="454" t="s">
        <v>1375</v>
      </c>
      <c r="W80" s="454" t="s">
        <v>1375</v>
      </c>
      <c r="X80" s="457" t="s">
        <v>1375</v>
      </c>
      <c r="Y80" s="502" t="s">
        <v>1375</v>
      </c>
      <c r="Z80" s="454" t="s">
        <v>1375</v>
      </c>
      <c r="AA80" s="478" t="s">
        <v>1375</v>
      </c>
      <c r="AB80" s="503"/>
      <c r="AC80" s="496"/>
      <c r="AD80" s="496"/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496"/>
      <c r="BD80" s="496"/>
      <c r="BE80" s="496"/>
      <c r="BF80" s="496"/>
      <c r="BG80" s="496"/>
      <c r="BH80" s="496"/>
      <c r="BI80" s="496"/>
      <c r="BJ80" s="496"/>
      <c r="BK80" s="496"/>
      <c r="BL80" s="496"/>
      <c r="BM80" s="496"/>
      <c r="BN80" s="496"/>
      <c r="BO80" s="496"/>
      <c r="BP80" s="496"/>
      <c r="BQ80" s="496"/>
      <c r="BR80" s="496"/>
      <c r="BS80" s="496"/>
    </row>
    <row r="81" spans="1:71" s="30" customFormat="1" ht="11.25" customHeight="1" thickBot="1">
      <c r="A81" s="508">
        <v>194</v>
      </c>
      <c r="B81" s="534" t="s">
        <v>1621</v>
      </c>
      <c r="C81" s="486" t="s">
        <v>1375</v>
      </c>
      <c r="D81" s="486">
        <v>1282</v>
      </c>
      <c r="E81" s="486" t="s">
        <v>1375</v>
      </c>
      <c r="F81" s="486" t="s">
        <v>1375</v>
      </c>
      <c r="G81" s="486">
        <v>2160</v>
      </c>
      <c r="H81" s="486" t="s">
        <v>1375</v>
      </c>
      <c r="I81" s="480">
        <f t="shared" si="20"/>
        <v>168.48673946957877</v>
      </c>
      <c r="J81" s="480" t="s">
        <v>1375</v>
      </c>
      <c r="K81" s="480">
        <v>824.8</v>
      </c>
      <c r="L81" s="486" t="s">
        <v>1375</v>
      </c>
      <c r="M81" s="480">
        <f t="shared" si="18"/>
        <v>38.18518518518518</v>
      </c>
      <c r="N81" s="480" t="s">
        <v>1375</v>
      </c>
      <c r="O81" s="480" t="s">
        <v>1375</v>
      </c>
      <c r="P81" s="486" t="s">
        <v>1375</v>
      </c>
      <c r="Q81" s="480" t="s">
        <v>1375</v>
      </c>
      <c r="R81" s="455" t="s">
        <v>1375</v>
      </c>
      <c r="S81" s="563" t="s">
        <v>1375</v>
      </c>
      <c r="T81" s="486" t="s">
        <v>1375</v>
      </c>
      <c r="U81" s="511" t="s">
        <v>1375</v>
      </c>
      <c r="V81" s="455" t="s">
        <v>1375</v>
      </c>
      <c r="W81" s="491" t="s">
        <v>1375</v>
      </c>
      <c r="X81" s="544" t="s">
        <v>1375</v>
      </c>
      <c r="Y81" s="513" t="s">
        <v>1375</v>
      </c>
      <c r="Z81" s="491" t="s">
        <v>1375</v>
      </c>
      <c r="AA81" s="471" t="s">
        <v>1375</v>
      </c>
      <c r="AB81" s="503"/>
      <c r="AC81" s="496"/>
      <c r="AD81" s="496"/>
      <c r="AE81" s="496"/>
      <c r="AF81" s="496"/>
      <c r="AG81" s="496"/>
      <c r="AH81" s="496"/>
      <c r="AI81" s="496"/>
      <c r="AJ81" s="496"/>
      <c r="AK81" s="496"/>
      <c r="AL81" s="496"/>
      <c r="AM81" s="496"/>
      <c r="AN81" s="496"/>
      <c r="AO81" s="496"/>
      <c r="AP81" s="496"/>
      <c r="AQ81" s="496"/>
      <c r="AR81" s="496"/>
      <c r="AS81" s="496"/>
      <c r="AT81" s="496"/>
      <c r="AU81" s="496"/>
      <c r="AV81" s="496"/>
      <c r="AW81" s="496"/>
      <c r="AX81" s="496"/>
      <c r="AY81" s="496"/>
      <c r="AZ81" s="496"/>
      <c r="BA81" s="496"/>
      <c r="BB81" s="496"/>
      <c r="BC81" s="496"/>
      <c r="BD81" s="496"/>
      <c r="BE81" s="496"/>
      <c r="BF81" s="496"/>
      <c r="BG81" s="496"/>
      <c r="BH81" s="496"/>
      <c r="BI81" s="496"/>
      <c r="BJ81" s="496"/>
      <c r="BK81" s="496"/>
      <c r="BL81" s="496"/>
      <c r="BM81" s="496"/>
      <c r="BN81" s="496"/>
      <c r="BO81" s="496"/>
      <c r="BP81" s="496"/>
      <c r="BQ81" s="496"/>
      <c r="BR81" s="496"/>
      <c r="BS81" s="496"/>
    </row>
    <row r="82" spans="1:71" s="30" customFormat="1" ht="15" customHeight="1" thickBot="1">
      <c r="A82" s="1308" t="s">
        <v>882</v>
      </c>
      <c r="B82" s="1309"/>
      <c r="C82" s="532">
        <f>SUM(C67:C76)</f>
        <v>467770</v>
      </c>
      <c r="D82" s="532">
        <f>SUM(D62:D80)</f>
        <v>564894.2</v>
      </c>
      <c r="E82" s="532">
        <f>(D82/C82)*100</f>
        <v>120.7632383436304</v>
      </c>
      <c r="F82" s="532">
        <f>SUM(F62:F80)</f>
        <v>392321</v>
      </c>
      <c r="G82" s="532">
        <f>SUM(G62:G81)</f>
        <v>707670.7000000001</v>
      </c>
      <c r="H82" s="532">
        <f t="shared" si="19"/>
        <v>180.38053022907263</v>
      </c>
      <c r="I82" s="519">
        <f t="shared" si="20"/>
        <v>125.2749098857804</v>
      </c>
      <c r="J82" s="532">
        <f>SUM(J62:J81)</f>
        <v>618018</v>
      </c>
      <c r="K82" s="532">
        <f>SUM(K62:K81)</f>
        <v>900090.3</v>
      </c>
      <c r="L82" s="532">
        <f t="shared" si="21"/>
        <v>145.64143762803025</v>
      </c>
      <c r="M82" s="519">
        <f t="shared" si="18"/>
        <v>127.19055628557182</v>
      </c>
      <c r="N82" s="532">
        <f>SUM(N62:N81)</f>
        <v>479483</v>
      </c>
      <c r="O82" s="532">
        <f>SUM(O62:O81)</f>
        <v>955323.6</v>
      </c>
      <c r="P82" s="532">
        <f>(O82/N82)*100</f>
        <v>199.24034845865233</v>
      </c>
      <c r="Q82" s="519">
        <f>(O82/K82)*100</f>
        <v>106.13641764609616</v>
      </c>
      <c r="R82" s="564">
        <f>SUM(R62:R81)</f>
        <v>408392</v>
      </c>
      <c r="S82" s="564">
        <f>SUM(S62:S81)</f>
        <v>750939.8999999999</v>
      </c>
      <c r="T82" s="532">
        <f>(S82/R82)*100</f>
        <v>183.87723069991574</v>
      </c>
      <c r="U82" s="520">
        <f t="shared" si="22"/>
        <v>78.60581482546856</v>
      </c>
      <c r="V82" s="564">
        <f>SUM(V62:V81)</f>
        <v>457615</v>
      </c>
      <c r="W82" s="564">
        <f>SUM(W62:W81)</f>
        <v>776823.9</v>
      </c>
      <c r="X82" s="544">
        <f>(W82/V82)*100</f>
        <v>169.75490313910166</v>
      </c>
      <c r="Y82" s="513">
        <f>(W82/S82)*100</f>
        <v>103.44688036952093</v>
      </c>
      <c r="Z82" s="564">
        <f>SUM(Z62:Z81)</f>
        <v>319440</v>
      </c>
      <c r="AA82" s="588">
        <f>(Z82/V82)*100</f>
        <v>69.8054041060717</v>
      </c>
      <c r="AB82" s="503"/>
      <c r="AC82" s="497"/>
      <c r="AD82" s="497"/>
      <c r="AE82" s="497"/>
      <c r="AF82" s="497"/>
      <c r="AG82" s="497"/>
      <c r="AH82" s="497"/>
      <c r="AI82" s="497"/>
      <c r="AJ82" s="497"/>
      <c r="AK82" s="497"/>
      <c r="AL82" s="497"/>
      <c r="AM82" s="497"/>
      <c r="AN82" s="497"/>
      <c r="AO82" s="497"/>
      <c r="AP82" s="497"/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  <c r="BA82" s="497"/>
      <c r="BB82" s="497"/>
      <c r="BC82" s="497"/>
      <c r="BD82" s="497"/>
      <c r="BE82" s="497"/>
      <c r="BF82" s="497"/>
      <c r="BG82" s="497"/>
      <c r="BH82" s="497"/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  <c r="BS82" s="497"/>
    </row>
    <row r="83" spans="1:71" s="30" customFormat="1" ht="11.25" customHeight="1">
      <c r="A83" s="1321" t="s">
        <v>1028</v>
      </c>
      <c r="B83" s="533" t="s">
        <v>917</v>
      </c>
      <c r="C83" s="456" t="s">
        <v>1375</v>
      </c>
      <c r="D83" s="456">
        <v>460</v>
      </c>
      <c r="E83" s="457" t="s">
        <v>1375</v>
      </c>
      <c r="F83" s="457">
        <v>100</v>
      </c>
      <c r="G83" s="457">
        <v>100</v>
      </c>
      <c r="H83" s="457">
        <f t="shared" si="19"/>
        <v>100</v>
      </c>
      <c r="I83" s="502">
        <f t="shared" si="20"/>
        <v>21.73913043478261</v>
      </c>
      <c r="J83" s="502">
        <v>365</v>
      </c>
      <c r="K83" s="502">
        <v>446</v>
      </c>
      <c r="L83" s="457">
        <f t="shared" si="21"/>
        <v>122.19178082191782</v>
      </c>
      <c r="M83" s="502">
        <f t="shared" si="18"/>
        <v>446</v>
      </c>
      <c r="N83" s="502">
        <v>450</v>
      </c>
      <c r="O83" s="502">
        <v>370</v>
      </c>
      <c r="P83" s="457">
        <f>(O83/N83)*100</f>
        <v>82.22222222222221</v>
      </c>
      <c r="Q83" s="502">
        <f>(O83/K83)*100</f>
        <v>82.95964125560538</v>
      </c>
      <c r="R83" s="456" t="s">
        <v>1375</v>
      </c>
      <c r="S83" s="562">
        <v>2257.6</v>
      </c>
      <c r="T83" s="457" t="s">
        <v>1375</v>
      </c>
      <c r="U83" s="502">
        <f t="shared" si="22"/>
        <v>610.1621621621622</v>
      </c>
      <c r="V83" s="456" t="s">
        <v>1375</v>
      </c>
      <c r="W83" s="456">
        <v>178.5</v>
      </c>
      <c r="X83" s="457" t="s">
        <v>1375</v>
      </c>
      <c r="Y83" s="502">
        <f>(W83/S83)*100</f>
        <v>7.906626506024097</v>
      </c>
      <c r="Z83" s="456">
        <v>5000</v>
      </c>
      <c r="AA83" s="478" t="s">
        <v>1375</v>
      </c>
      <c r="AB83" s="503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  <c r="BA83" s="496"/>
      <c r="BB83" s="496"/>
      <c r="BC83" s="496"/>
      <c r="BD83" s="496"/>
      <c r="BE83" s="496"/>
      <c r="BF83" s="496"/>
      <c r="BG83" s="496"/>
      <c r="BH83" s="496"/>
      <c r="BI83" s="496"/>
      <c r="BJ83" s="496"/>
      <c r="BK83" s="496"/>
      <c r="BL83" s="496"/>
      <c r="BM83" s="496"/>
      <c r="BN83" s="496"/>
      <c r="BO83" s="496"/>
      <c r="BP83" s="496"/>
      <c r="BQ83" s="496"/>
      <c r="BR83" s="496"/>
      <c r="BS83" s="496"/>
    </row>
    <row r="84" spans="1:71" s="30" customFormat="1" ht="11.25" customHeight="1">
      <c r="A84" s="1322"/>
      <c r="B84" s="526" t="s">
        <v>899</v>
      </c>
      <c r="C84" s="454" t="s">
        <v>1375</v>
      </c>
      <c r="D84" s="454">
        <v>1478</v>
      </c>
      <c r="E84" s="452" t="s">
        <v>1375</v>
      </c>
      <c r="F84" s="452">
        <v>2104</v>
      </c>
      <c r="G84" s="452">
        <v>2304</v>
      </c>
      <c r="H84" s="452">
        <f t="shared" si="19"/>
        <v>109.50570342205323</v>
      </c>
      <c r="I84" s="453">
        <f t="shared" si="20"/>
        <v>155.88633288227334</v>
      </c>
      <c r="J84" s="453">
        <v>2226</v>
      </c>
      <c r="K84" s="453">
        <v>3278</v>
      </c>
      <c r="L84" s="452">
        <f t="shared" si="21"/>
        <v>147.2596585804133</v>
      </c>
      <c r="M84" s="453">
        <f t="shared" si="18"/>
        <v>142.27430555555557</v>
      </c>
      <c r="N84" s="453">
        <v>880</v>
      </c>
      <c r="O84" s="453">
        <v>1150</v>
      </c>
      <c r="P84" s="452">
        <f>(O84/N84)*100</f>
        <v>130.6818181818182</v>
      </c>
      <c r="Q84" s="453">
        <f>(O84/K84)*100</f>
        <v>35.0823672971324</v>
      </c>
      <c r="R84" s="454" t="s">
        <v>1375</v>
      </c>
      <c r="S84" s="562">
        <v>6099.6</v>
      </c>
      <c r="T84" s="452" t="s">
        <v>1375</v>
      </c>
      <c r="U84" s="502">
        <f t="shared" si="22"/>
        <v>530.4</v>
      </c>
      <c r="V84" s="454" t="s">
        <v>1375</v>
      </c>
      <c r="W84" s="454">
        <v>500</v>
      </c>
      <c r="X84" s="457" t="s">
        <v>1375</v>
      </c>
      <c r="Y84" s="502">
        <f>(W84/S84)*100</f>
        <v>8.197258836645025</v>
      </c>
      <c r="Z84" s="454">
        <v>4000</v>
      </c>
      <c r="AA84" s="478" t="s">
        <v>1375</v>
      </c>
      <c r="AB84" s="503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  <c r="BA84" s="496"/>
      <c r="BB84" s="496"/>
      <c r="BC84" s="496"/>
      <c r="BD84" s="496"/>
      <c r="BE84" s="496"/>
      <c r="BF84" s="496"/>
      <c r="BG84" s="496"/>
      <c r="BH84" s="496"/>
      <c r="BI84" s="496"/>
      <c r="BJ84" s="496"/>
      <c r="BK84" s="496"/>
      <c r="BL84" s="496"/>
      <c r="BM84" s="496"/>
      <c r="BN84" s="496"/>
      <c r="BO84" s="496"/>
      <c r="BP84" s="496"/>
      <c r="BQ84" s="496"/>
      <c r="BR84" s="496"/>
      <c r="BS84" s="496"/>
    </row>
    <row r="85" spans="1:71" s="30" customFormat="1" ht="11.25" customHeight="1">
      <c r="A85" s="1322"/>
      <c r="B85" s="526" t="s">
        <v>918</v>
      </c>
      <c r="C85" s="454" t="s">
        <v>1375</v>
      </c>
      <c r="D85" s="454">
        <v>350</v>
      </c>
      <c r="E85" s="452" t="s">
        <v>1375</v>
      </c>
      <c r="F85" s="453">
        <v>620</v>
      </c>
      <c r="G85" s="453">
        <v>620</v>
      </c>
      <c r="H85" s="452">
        <f t="shared" si="19"/>
        <v>100</v>
      </c>
      <c r="I85" s="453">
        <f t="shared" si="20"/>
        <v>177.14285714285714</v>
      </c>
      <c r="J85" s="453">
        <v>450</v>
      </c>
      <c r="K85" s="453">
        <v>450</v>
      </c>
      <c r="L85" s="452">
        <f t="shared" si="21"/>
        <v>100</v>
      </c>
      <c r="M85" s="453">
        <f t="shared" si="18"/>
        <v>72.58064516129032</v>
      </c>
      <c r="N85" s="453" t="s">
        <v>1375</v>
      </c>
      <c r="O85" s="453">
        <v>1100</v>
      </c>
      <c r="P85" s="452" t="s">
        <v>1375</v>
      </c>
      <c r="Q85" s="453">
        <f>(O85/K85)*100</f>
        <v>244.44444444444446</v>
      </c>
      <c r="R85" s="454" t="s">
        <v>1375</v>
      </c>
      <c r="S85" s="562">
        <v>250</v>
      </c>
      <c r="T85" s="452" t="s">
        <v>1375</v>
      </c>
      <c r="U85" s="502" t="s">
        <v>1375</v>
      </c>
      <c r="V85" s="454" t="s">
        <v>1375</v>
      </c>
      <c r="W85" s="454" t="s">
        <v>1375</v>
      </c>
      <c r="X85" s="457" t="s">
        <v>1375</v>
      </c>
      <c r="Y85" s="502" t="s">
        <v>1375</v>
      </c>
      <c r="Z85" s="454" t="s">
        <v>1375</v>
      </c>
      <c r="AA85" s="478" t="s">
        <v>1375</v>
      </c>
      <c r="AB85" s="503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6"/>
      <c r="AS85" s="496"/>
      <c r="AT85" s="496"/>
      <c r="AU85" s="496"/>
      <c r="AV85" s="496"/>
      <c r="AW85" s="496"/>
      <c r="AX85" s="496"/>
      <c r="AY85" s="496"/>
      <c r="AZ85" s="496"/>
      <c r="BA85" s="496"/>
      <c r="BB85" s="496"/>
      <c r="BC85" s="496"/>
      <c r="BD85" s="496"/>
      <c r="BE85" s="496"/>
      <c r="BF85" s="496"/>
      <c r="BG85" s="496"/>
      <c r="BH85" s="496"/>
      <c r="BI85" s="496"/>
      <c r="BJ85" s="496"/>
      <c r="BK85" s="496"/>
      <c r="BL85" s="496"/>
      <c r="BM85" s="496"/>
      <c r="BN85" s="496"/>
      <c r="BO85" s="496"/>
      <c r="BP85" s="496"/>
      <c r="BQ85" s="496"/>
      <c r="BR85" s="496"/>
      <c r="BS85" s="496"/>
    </row>
    <row r="86" spans="1:71" s="30" customFormat="1" ht="11.25" customHeight="1">
      <c r="A86" s="504">
        <v>261</v>
      </c>
      <c r="B86" s="526" t="s">
        <v>1358</v>
      </c>
      <c r="C86" s="454" t="s">
        <v>1375</v>
      </c>
      <c r="D86" s="454">
        <v>0</v>
      </c>
      <c r="E86" s="452" t="s">
        <v>1375</v>
      </c>
      <c r="F86" s="453" t="s">
        <v>1375</v>
      </c>
      <c r="G86" s="453" t="s">
        <v>1375</v>
      </c>
      <c r="H86" s="453" t="s">
        <v>1375</v>
      </c>
      <c r="I86" s="453" t="s">
        <v>1375</v>
      </c>
      <c r="J86" s="453">
        <v>180</v>
      </c>
      <c r="K86" s="453">
        <v>180</v>
      </c>
      <c r="L86" s="452">
        <f t="shared" si="21"/>
        <v>100</v>
      </c>
      <c r="M86" s="453" t="s">
        <v>1375</v>
      </c>
      <c r="N86" s="453" t="s">
        <v>1375</v>
      </c>
      <c r="O86" s="453" t="s">
        <v>1375</v>
      </c>
      <c r="P86" s="452" t="s">
        <v>1375</v>
      </c>
      <c r="Q86" s="453" t="s">
        <v>1375</v>
      </c>
      <c r="R86" s="454" t="s">
        <v>1375</v>
      </c>
      <c r="S86" s="562">
        <v>155</v>
      </c>
      <c r="T86" s="452" t="s">
        <v>1375</v>
      </c>
      <c r="U86" s="502" t="s">
        <v>1375</v>
      </c>
      <c r="V86" s="454" t="s">
        <v>1375</v>
      </c>
      <c r="W86" s="454" t="s">
        <v>1375</v>
      </c>
      <c r="X86" s="457" t="s">
        <v>1375</v>
      </c>
      <c r="Y86" s="502" t="s">
        <v>1375</v>
      </c>
      <c r="Z86" s="454" t="s">
        <v>1375</v>
      </c>
      <c r="AA86" s="478" t="s">
        <v>1375</v>
      </c>
      <c r="AB86" s="503"/>
      <c r="AC86" s="496"/>
      <c r="AD86" s="496"/>
      <c r="AE86" s="496"/>
      <c r="AF86" s="496"/>
      <c r="AG86" s="496"/>
      <c r="AH86" s="496"/>
      <c r="AI86" s="496"/>
      <c r="AJ86" s="496"/>
      <c r="AK86" s="496"/>
      <c r="AL86" s="496"/>
      <c r="AM86" s="496"/>
      <c r="AN86" s="496"/>
      <c r="AO86" s="496"/>
      <c r="AP86" s="496"/>
      <c r="AQ86" s="496"/>
      <c r="AR86" s="496"/>
      <c r="AS86" s="496"/>
      <c r="AT86" s="496"/>
      <c r="AU86" s="496"/>
      <c r="AV86" s="496"/>
      <c r="AW86" s="496"/>
      <c r="AX86" s="496"/>
      <c r="AY86" s="496"/>
      <c r="AZ86" s="496"/>
      <c r="BA86" s="496"/>
      <c r="BB86" s="496"/>
      <c r="BC86" s="496"/>
      <c r="BD86" s="496"/>
      <c r="BE86" s="496"/>
      <c r="BF86" s="496"/>
      <c r="BG86" s="496"/>
      <c r="BH86" s="496"/>
      <c r="BI86" s="496"/>
      <c r="BJ86" s="496"/>
      <c r="BK86" s="496"/>
      <c r="BL86" s="496"/>
      <c r="BM86" s="496"/>
      <c r="BN86" s="496"/>
      <c r="BO86" s="496"/>
      <c r="BP86" s="496"/>
      <c r="BQ86" s="496"/>
      <c r="BR86" s="496"/>
      <c r="BS86" s="496"/>
    </row>
    <row r="87" spans="1:71" s="30" customFormat="1" ht="11.25" customHeight="1">
      <c r="A87" s="504">
        <v>264</v>
      </c>
      <c r="B87" s="526" t="s">
        <v>890</v>
      </c>
      <c r="C87" s="454" t="s">
        <v>1375</v>
      </c>
      <c r="D87" s="452">
        <v>450</v>
      </c>
      <c r="E87" s="452" t="s">
        <v>1375</v>
      </c>
      <c r="F87" s="453" t="s">
        <v>1375</v>
      </c>
      <c r="G87" s="453" t="s">
        <v>1375</v>
      </c>
      <c r="H87" s="453" t="s">
        <v>1375</v>
      </c>
      <c r="I87" s="453" t="s">
        <v>1375</v>
      </c>
      <c r="J87" s="453">
        <v>524</v>
      </c>
      <c r="K87" s="453">
        <v>524</v>
      </c>
      <c r="L87" s="452">
        <f t="shared" si="21"/>
        <v>100</v>
      </c>
      <c r="M87" s="453" t="s">
        <v>1375</v>
      </c>
      <c r="N87" s="453" t="s">
        <v>1375</v>
      </c>
      <c r="O87" s="453" t="s">
        <v>1375</v>
      </c>
      <c r="P87" s="452" t="s">
        <v>1375</v>
      </c>
      <c r="Q87" s="453" t="s">
        <v>1375</v>
      </c>
      <c r="R87" s="454" t="s">
        <v>1375</v>
      </c>
      <c r="S87" s="562" t="s">
        <v>1375</v>
      </c>
      <c r="T87" s="452" t="s">
        <v>1375</v>
      </c>
      <c r="U87" s="502" t="s">
        <v>1375</v>
      </c>
      <c r="V87" s="454" t="s">
        <v>1375</v>
      </c>
      <c r="W87" s="454" t="s">
        <v>1375</v>
      </c>
      <c r="X87" s="457" t="s">
        <v>1375</v>
      </c>
      <c r="Y87" s="502" t="s">
        <v>1375</v>
      </c>
      <c r="Z87" s="454">
        <v>10000</v>
      </c>
      <c r="AA87" s="478" t="s">
        <v>1375</v>
      </c>
      <c r="AB87" s="503"/>
      <c r="AC87" s="496"/>
      <c r="AD87" s="496"/>
      <c r="AE87" s="496"/>
      <c r="AF87" s="496"/>
      <c r="AG87" s="496"/>
      <c r="AH87" s="496"/>
      <c r="AI87" s="496"/>
      <c r="AJ87" s="496"/>
      <c r="AK87" s="496"/>
      <c r="AL87" s="496"/>
      <c r="AM87" s="496"/>
      <c r="AN87" s="496"/>
      <c r="AO87" s="496"/>
      <c r="AP87" s="496"/>
      <c r="AQ87" s="496"/>
      <c r="AR87" s="496"/>
      <c r="AS87" s="496"/>
      <c r="AT87" s="496"/>
      <c r="AU87" s="496"/>
      <c r="AV87" s="496"/>
      <c r="AW87" s="496"/>
      <c r="AX87" s="496"/>
      <c r="AY87" s="496"/>
      <c r="AZ87" s="496"/>
      <c r="BA87" s="496"/>
      <c r="BB87" s="496"/>
      <c r="BC87" s="496"/>
      <c r="BD87" s="496"/>
      <c r="BE87" s="496"/>
      <c r="BF87" s="496"/>
      <c r="BG87" s="496"/>
      <c r="BH87" s="496"/>
      <c r="BI87" s="496"/>
      <c r="BJ87" s="496"/>
      <c r="BK87" s="496"/>
      <c r="BL87" s="496"/>
      <c r="BM87" s="496"/>
      <c r="BN87" s="496"/>
      <c r="BO87" s="496"/>
      <c r="BP87" s="496"/>
      <c r="BQ87" s="496"/>
      <c r="BR87" s="496"/>
      <c r="BS87" s="496"/>
    </row>
    <row r="88" spans="1:71" s="30" customFormat="1" ht="11.25" customHeight="1">
      <c r="A88" s="504">
        <v>265</v>
      </c>
      <c r="B88" s="526" t="s">
        <v>891</v>
      </c>
      <c r="C88" s="454" t="s">
        <v>1375</v>
      </c>
      <c r="D88" s="452">
        <v>200</v>
      </c>
      <c r="E88" s="452" t="s">
        <v>1375</v>
      </c>
      <c r="F88" s="453" t="s">
        <v>1375</v>
      </c>
      <c r="G88" s="453" t="s">
        <v>1375</v>
      </c>
      <c r="H88" s="453" t="s">
        <v>1375</v>
      </c>
      <c r="I88" s="453" t="s">
        <v>1375</v>
      </c>
      <c r="J88" s="454" t="s">
        <v>1375</v>
      </c>
      <c r="K88" s="454" t="s">
        <v>1375</v>
      </c>
      <c r="L88" s="452" t="s">
        <v>1375</v>
      </c>
      <c r="M88" s="453" t="s">
        <v>1375</v>
      </c>
      <c r="N88" s="453" t="s">
        <v>1375</v>
      </c>
      <c r="O88" s="453" t="s">
        <v>1375</v>
      </c>
      <c r="P88" s="452" t="s">
        <v>1375</v>
      </c>
      <c r="Q88" s="453" t="s">
        <v>1375</v>
      </c>
      <c r="R88" s="454" t="s">
        <v>1375</v>
      </c>
      <c r="S88" s="562">
        <v>360</v>
      </c>
      <c r="T88" s="452" t="s">
        <v>1375</v>
      </c>
      <c r="U88" s="502" t="s">
        <v>1375</v>
      </c>
      <c r="V88" s="454" t="s">
        <v>1375</v>
      </c>
      <c r="W88" s="454" t="s">
        <v>1375</v>
      </c>
      <c r="X88" s="457" t="s">
        <v>1375</v>
      </c>
      <c r="Y88" s="502" t="s">
        <v>1375</v>
      </c>
      <c r="Z88" s="454" t="s">
        <v>1375</v>
      </c>
      <c r="AA88" s="478" t="s">
        <v>1375</v>
      </c>
      <c r="AB88" s="503"/>
      <c r="AC88" s="496"/>
      <c r="AD88" s="496"/>
      <c r="AE88" s="496"/>
      <c r="AF88" s="496"/>
      <c r="AG88" s="496"/>
      <c r="AH88" s="496"/>
      <c r="AI88" s="496"/>
      <c r="AJ88" s="496"/>
      <c r="AK88" s="496"/>
      <c r="AL88" s="496"/>
      <c r="AM88" s="496"/>
      <c r="AN88" s="496"/>
      <c r="AO88" s="496"/>
      <c r="AP88" s="496"/>
      <c r="AQ88" s="496"/>
      <c r="AR88" s="496"/>
      <c r="AS88" s="496"/>
      <c r="AT88" s="496"/>
      <c r="AU88" s="496"/>
      <c r="AV88" s="496"/>
      <c r="AW88" s="496"/>
      <c r="AX88" s="496"/>
      <c r="AY88" s="496"/>
      <c r="AZ88" s="496"/>
      <c r="BA88" s="496"/>
      <c r="BB88" s="496"/>
      <c r="BC88" s="496"/>
      <c r="BD88" s="496"/>
      <c r="BE88" s="496"/>
      <c r="BF88" s="496"/>
      <c r="BG88" s="496"/>
      <c r="BH88" s="496"/>
      <c r="BI88" s="496"/>
      <c r="BJ88" s="496"/>
      <c r="BK88" s="496"/>
      <c r="BL88" s="496"/>
      <c r="BM88" s="496"/>
      <c r="BN88" s="496"/>
      <c r="BO88" s="496"/>
      <c r="BP88" s="496"/>
      <c r="BQ88" s="496"/>
      <c r="BR88" s="496"/>
      <c r="BS88" s="496"/>
    </row>
    <row r="89" spans="1:71" s="30" customFormat="1" ht="11.25" customHeight="1">
      <c r="A89" s="504">
        <v>273</v>
      </c>
      <c r="B89" s="526" t="s">
        <v>57</v>
      </c>
      <c r="C89" s="454" t="s">
        <v>1375</v>
      </c>
      <c r="D89" s="454" t="s">
        <v>1375</v>
      </c>
      <c r="E89" s="452" t="s">
        <v>1375</v>
      </c>
      <c r="F89" s="453">
        <v>850</v>
      </c>
      <c r="G89" s="453">
        <v>850</v>
      </c>
      <c r="H89" s="452">
        <f t="shared" si="19"/>
        <v>100</v>
      </c>
      <c r="I89" s="453" t="s">
        <v>1375</v>
      </c>
      <c r="J89" s="453">
        <v>500</v>
      </c>
      <c r="K89" s="453">
        <v>500</v>
      </c>
      <c r="L89" s="452">
        <f t="shared" si="21"/>
        <v>100</v>
      </c>
      <c r="M89" s="453">
        <f t="shared" si="18"/>
        <v>58.82352941176471</v>
      </c>
      <c r="N89" s="453" t="s">
        <v>1375</v>
      </c>
      <c r="O89" s="453" t="s">
        <v>1375</v>
      </c>
      <c r="P89" s="452" t="s">
        <v>1375</v>
      </c>
      <c r="Q89" s="453" t="s">
        <v>1375</v>
      </c>
      <c r="R89" s="454" t="s">
        <v>1375</v>
      </c>
      <c r="S89" s="562" t="s">
        <v>1375</v>
      </c>
      <c r="T89" s="452" t="s">
        <v>1375</v>
      </c>
      <c r="U89" s="502" t="s">
        <v>1375</v>
      </c>
      <c r="V89" s="454" t="s">
        <v>1375</v>
      </c>
      <c r="W89" s="454" t="s">
        <v>1375</v>
      </c>
      <c r="X89" s="457" t="s">
        <v>1375</v>
      </c>
      <c r="Y89" s="502" t="s">
        <v>1375</v>
      </c>
      <c r="Z89" s="454" t="s">
        <v>1375</v>
      </c>
      <c r="AA89" s="478" t="s">
        <v>1375</v>
      </c>
      <c r="AB89" s="503"/>
      <c r="AC89" s="496"/>
      <c r="AD89" s="496"/>
      <c r="AE89" s="496"/>
      <c r="AF89" s="496"/>
      <c r="AG89" s="496"/>
      <c r="AH89" s="496"/>
      <c r="AI89" s="496"/>
      <c r="AJ89" s="496"/>
      <c r="AK89" s="496"/>
      <c r="AL89" s="496"/>
      <c r="AM89" s="496"/>
      <c r="AN89" s="496"/>
      <c r="AO89" s="49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6"/>
      <c r="BB89" s="496"/>
      <c r="BC89" s="496"/>
      <c r="BD89" s="496"/>
      <c r="BE89" s="496"/>
      <c r="BF89" s="496"/>
      <c r="BG89" s="496"/>
      <c r="BH89" s="496"/>
      <c r="BI89" s="496"/>
      <c r="BJ89" s="496"/>
      <c r="BK89" s="496"/>
      <c r="BL89" s="496"/>
      <c r="BM89" s="496"/>
      <c r="BN89" s="496"/>
      <c r="BO89" s="496"/>
      <c r="BP89" s="496"/>
      <c r="BQ89" s="496"/>
      <c r="BR89" s="496"/>
      <c r="BS89" s="496"/>
    </row>
    <row r="90" spans="1:71" s="30" customFormat="1" ht="11.25" customHeight="1">
      <c r="A90" s="504">
        <v>272</v>
      </c>
      <c r="B90" s="526" t="s">
        <v>56</v>
      </c>
      <c r="C90" s="454" t="s">
        <v>1375</v>
      </c>
      <c r="D90" s="454" t="s">
        <v>1375</v>
      </c>
      <c r="E90" s="452" t="s">
        <v>1375</v>
      </c>
      <c r="F90" s="453" t="s">
        <v>1375</v>
      </c>
      <c r="G90" s="453" t="s">
        <v>1375</v>
      </c>
      <c r="H90" s="453" t="s">
        <v>1375</v>
      </c>
      <c r="I90" s="453" t="s">
        <v>1375</v>
      </c>
      <c r="J90" s="453" t="s">
        <v>1375</v>
      </c>
      <c r="K90" s="453" t="s">
        <v>1375</v>
      </c>
      <c r="L90" s="452" t="s">
        <v>1375</v>
      </c>
      <c r="M90" s="452" t="s">
        <v>1375</v>
      </c>
      <c r="N90" s="453">
        <v>70</v>
      </c>
      <c r="O90" s="453">
        <v>70</v>
      </c>
      <c r="P90" s="452">
        <f>(O90/N90)*100</f>
        <v>100</v>
      </c>
      <c r="Q90" s="453" t="s">
        <v>1375</v>
      </c>
      <c r="R90" s="452" t="s">
        <v>1375</v>
      </c>
      <c r="S90" s="561">
        <v>700</v>
      </c>
      <c r="T90" s="452" t="s">
        <v>1375</v>
      </c>
      <c r="U90" s="502">
        <f t="shared" si="22"/>
        <v>1000</v>
      </c>
      <c r="V90" s="452" t="s">
        <v>1375</v>
      </c>
      <c r="W90" s="452" t="s">
        <v>1375</v>
      </c>
      <c r="X90" s="457" t="s">
        <v>1375</v>
      </c>
      <c r="Y90" s="502" t="s">
        <v>1375</v>
      </c>
      <c r="Z90" s="452" t="s">
        <v>1375</v>
      </c>
      <c r="AA90" s="478" t="s">
        <v>1375</v>
      </c>
      <c r="AB90" s="503"/>
      <c r="AC90" s="496"/>
      <c r="AD90" s="496"/>
      <c r="AE90" s="496"/>
      <c r="AF90" s="496"/>
      <c r="AG90" s="496"/>
      <c r="AH90" s="496"/>
      <c r="AI90" s="496"/>
      <c r="AJ90" s="496"/>
      <c r="AK90" s="496"/>
      <c r="AL90" s="496"/>
      <c r="AM90" s="496"/>
      <c r="AN90" s="496"/>
      <c r="AO90" s="496"/>
      <c r="AP90" s="496"/>
      <c r="AQ90" s="496"/>
      <c r="AR90" s="496"/>
      <c r="AS90" s="496"/>
      <c r="AT90" s="496"/>
      <c r="AU90" s="496"/>
      <c r="AV90" s="496"/>
      <c r="AW90" s="496"/>
      <c r="AX90" s="496"/>
      <c r="AY90" s="496"/>
      <c r="AZ90" s="496"/>
      <c r="BA90" s="496"/>
      <c r="BB90" s="496"/>
      <c r="BC90" s="496"/>
      <c r="BD90" s="496"/>
      <c r="BE90" s="496"/>
      <c r="BF90" s="496"/>
      <c r="BG90" s="496"/>
      <c r="BH90" s="496"/>
      <c r="BI90" s="496"/>
      <c r="BJ90" s="496"/>
      <c r="BK90" s="496"/>
      <c r="BL90" s="496"/>
      <c r="BM90" s="496"/>
      <c r="BN90" s="496"/>
      <c r="BO90" s="496"/>
      <c r="BP90" s="496"/>
      <c r="BQ90" s="496"/>
      <c r="BR90" s="496"/>
      <c r="BS90" s="496"/>
    </row>
    <row r="91" spans="1:71" s="30" customFormat="1" ht="11.25" customHeight="1">
      <c r="A91" s="504">
        <v>275</v>
      </c>
      <c r="B91" s="526" t="s">
        <v>924</v>
      </c>
      <c r="C91" s="454" t="s">
        <v>1375</v>
      </c>
      <c r="D91" s="454" t="s">
        <v>1375</v>
      </c>
      <c r="E91" s="452" t="s">
        <v>1375</v>
      </c>
      <c r="F91" s="453" t="s">
        <v>1375</v>
      </c>
      <c r="G91" s="453" t="s">
        <v>1375</v>
      </c>
      <c r="H91" s="453" t="s">
        <v>1375</v>
      </c>
      <c r="I91" s="453" t="s">
        <v>1375</v>
      </c>
      <c r="J91" s="453" t="s">
        <v>1375</v>
      </c>
      <c r="K91" s="453" t="s">
        <v>1375</v>
      </c>
      <c r="L91" s="452" t="s">
        <v>1375</v>
      </c>
      <c r="M91" s="452" t="s">
        <v>1375</v>
      </c>
      <c r="N91" s="453">
        <v>230</v>
      </c>
      <c r="O91" s="453">
        <v>230</v>
      </c>
      <c r="P91" s="452">
        <f>(O91/N91)*100</f>
        <v>100</v>
      </c>
      <c r="Q91" s="453" t="s">
        <v>1375</v>
      </c>
      <c r="R91" s="452" t="s">
        <v>1375</v>
      </c>
      <c r="S91" s="561" t="s">
        <v>1375</v>
      </c>
      <c r="T91" s="452" t="s">
        <v>1375</v>
      </c>
      <c r="U91" s="502" t="s">
        <v>1375</v>
      </c>
      <c r="V91" s="452" t="s">
        <v>1375</v>
      </c>
      <c r="W91" s="452" t="s">
        <v>1375</v>
      </c>
      <c r="X91" s="457" t="s">
        <v>1375</v>
      </c>
      <c r="Y91" s="502" t="s">
        <v>1375</v>
      </c>
      <c r="Z91" s="452" t="s">
        <v>1375</v>
      </c>
      <c r="AA91" s="478" t="s">
        <v>1375</v>
      </c>
      <c r="AB91" s="503"/>
      <c r="AC91" s="496"/>
      <c r="AD91" s="496"/>
      <c r="AE91" s="496"/>
      <c r="AF91" s="496"/>
      <c r="AG91" s="496"/>
      <c r="AH91" s="496"/>
      <c r="AI91" s="496"/>
      <c r="AJ91" s="496"/>
      <c r="AK91" s="496"/>
      <c r="AL91" s="496"/>
      <c r="AM91" s="496"/>
      <c r="AN91" s="496"/>
      <c r="AO91" s="496"/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6"/>
      <c r="BB91" s="496"/>
      <c r="BC91" s="496"/>
      <c r="BD91" s="496"/>
      <c r="BE91" s="496"/>
      <c r="BF91" s="496"/>
      <c r="BG91" s="496"/>
      <c r="BH91" s="496"/>
      <c r="BI91" s="496"/>
      <c r="BJ91" s="496"/>
      <c r="BK91" s="496"/>
      <c r="BL91" s="496"/>
      <c r="BM91" s="496"/>
      <c r="BN91" s="496"/>
      <c r="BO91" s="496"/>
      <c r="BP91" s="496"/>
      <c r="BQ91" s="496"/>
      <c r="BR91" s="496"/>
      <c r="BS91" s="496"/>
    </row>
    <row r="92" spans="1:71" s="30" customFormat="1" ht="11.25" customHeight="1" thickBot="1">
      <c r="A92" s="508">
        <v>276</v>
      </c>
      <c r="B92" s="534" t="s">
        <v>74</v>
      </c>
      <c r="C92" s="454" t="s">
        <v>1375</v>
      </c>
      <c r="D92" s="454" t="s">
        <v>1375</v>
      </c>
      <c r="E92" s="452" t="s">
        <v>1375</v>
      </c>
      <c r="F92" s="453" t="s">
        <v>1375</v>
      </c>
      <c r="G92" s="453" t="s">
        <v>1375</v>
      </c>
      <c r="H92" s="453" t="s">
        <v>1375</v>
      </c>
      <c r="I92" s="453" t="s">
        <v>1375</v>
      </c>
      <c r="J92" s="453" t="s">
        <v>1375</v>
      </c>
      <c r="K92" s="453" t="s">
        <v>1375</v>
      </c>
      <c r="L92" s="452" t="s">
        <v>1375</v>
      </c>
      <c r="M92" s="452" t="s">
        <v>1375</v>
      </c>
      <c r="N92" s="480">
        <v>2000</v>
      </c>
      <c r="O92" s="480">
        <v>3200</v>
      </c>
      <c r="P92" s="486">
        <f>(O92/N92)*100</f>
        <v>160</v>
      </c>
      <c r="Q92" s="480" t="s">
        <v>1375</v>
      </c>
      <c r="R92" s="486">
        <v>950</v>
      </c>
      <c r="S92" s="565">
        <v>950</v>
      </c>
      <c r="T92" s="486">
        <f>(S92/R92)*100</f>
        <v>100</v>
      </c>
      <c r="U92" s="511">
        <f t="shared" si="22"/>
        <v>29.6875</v>
      </c>
      <c r="V92" s="486" t="s">
        <v>1375</v>
      </c>
      <c r="W92" s="490" t="s">
        <v>1375</v>
      </c>
      <c r="X92" s="490" t="s">
        <v>1375</v>
      </c>
      <c r="Y92" s="511" t="s">
        <v>1375</v>
      </c>
      <c r="Z92" s="490" t="s">
        <v>1375</v>
      </c>
      <c r="AA92" s="471" t="s">
        <v>1375</v>
      </c>
      <c r="AB92" s="503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  <c r="AX92" s="496"/>
      <c r="AY92" s="496"/>
      <c r="AZ92" s="496"/>
      <c r="BA92" s="496"/>
      <c r="BB92" s="496"/>
      <c r="BC92" s="496"/>
      <c r="BD92" s="496"/>
      <c r="BE92" s="496"/>
      <c r="BF92" s="496"/>
      <c r="BG92" s="496"/>
      <c r="BH92" s="496"/>
      <c r="BI92" s="496"/>
      <c r="BJ92" s="496"/>
      <c r="BK92" s="496"/>
      <c r="BL92" s="496"/>
      <c r="BM92" s="496"/>
      <c r="BN92" s="496"/>
      <c r="BO92" s="496"/>
      <c r="BP92" s="496"/>
      <c r="BQ92" s="496"/>
      <c r="BR92" s="496"/>
      <c r="BS92" s="496"/>
    </row>
    <row r="93" spans="1:71" s="30" customFormat="1" ht="11.25" customHeight="1" thickBot="1">
      <c r="A93" s="566" t="s">
        <v>900</v>
      </c>
      <c r="B93" s="567"/>
      <c r="C93" s="564" t="s">
        <v>1375</v>
      </c>
      <c r="D93" s="564">
        <f>SUM(D83:D88)</f>
        <v>2938</v>
      </c>
      <c r="E93" s="532" t="s">
        <v>1375</v>
      </c>
      <c r="F93" s="564">
        <f>SUM(F83:F90)</f>
        <v>3674</v>
      </c>
      <c r="G93" s="564">
        <f>SUM(G83:G89)</f>
        <v>3874</v>
      </c>
      <c r="H93" s="532">
        <f t="shared" si="19"/>
        <v>105.44365813826893</v>
      </c>
      <c r="I93" s="519">
        <f t="shared" si="20"/>
        <v>131.858407079646</v>
      </c>
      <c r="J93" s="564">
        <f>SUM(J83:J90)</f>
        <v>4245</v>
      </c>
      <c r="K93" s="564">
        <f>SUM(K83:K89)</f>
        <v>5378</v>
      </c>
      <c r="L93" s="532">
        <f t="shared" si="21"/>
        <v>126.6902237926973</v>
      </c>
      <c r="M93" s="519">
        <f t="shared" si="18"/>
        <v>138.82292204439855</v>
      </c>
      <c r="N93" s="564">
        <f>SUM(N83:N92)</f>
        <v>3630</v>
      </c>
      <c r="O93" s="564">
        <f>SUM(O83:O92)</f>
        <v>6120</v>
      </c>
      <c r="P93" s="532">
        <f>(O93/N93)*100</f>
        <v>168.59504132231405</v>
      </c>
      <c r="Q93" s="519">
        <f>(O93/K93)*100</f>
        <v>113.7969505392339</v>
      </c>
      <c r="R93" s="532">
        <f>SUM(R83:R92)</f>
        <v>950</v>
      </c>
      <c r="S93" s="532">
        <f>SUM(S83:S92)</f>
        <v>10772.2</v>
      </c>
      <c r="T93" s="532">
        <f>(S93/R93)*100</f>
        <v>1133.9157894736843</v>
      </c>
      <c r="U93" s="516">
        <f t="shared" si="22"/>
        <v>176.01633986928104</v>
      </c>
      <c r="V93" s="532" t="s">
        <v>1375</v>
      </c>
      <c r="W93" s="514">
        <f>SUM(W83:W92)</f>
        <v>678.5</v>
      </c>
      <c r="X93" s="544" t="s">
        <v>1375</v>
      </c>
      <c r="Y93" s="513">
        <f>(W93/S93)*100</f>
        <v>6.298620523198603</v>
      </c>
      <c r="Z93" s="514">
        <f>SUM(Z83:Z92)</f>
        <v>19000</v>
      </c>
      <c r="AA93" s="474" t="s">
        <v>1375</v>
      </c>
      <c r="AB93" s="503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</row>
    <row r="94" spans="1:71" s="30" customFormat="1" ht="11.25" customHeight="1">
      <c r="A94" s="499">
        <v>315</v>
      </c>
      <c r="B94" s="568" t="s">
        <v>925</v>
      </c>
      <c r="C94" s="456" t="s">
        <v>1375</v>
      </c>
      <c r="D94" s="456" t="s">
        <v>1375</v>
      </c>
      <c r="E94" s="457" t="s">
        <v>1375</v>
      </c>
      <c r="F94" s="456" t="s">
        <v>1375</v>
      </c>
      <c r="G94" s="456" t="s">
        <v>1375</v>
      </c>
      <c r="H94" s="457" t="s">
        <v>1375</v>
      </c>
      <c r="I94" s="502" t="s">
        <v>1375</v>
      </c>
      <c r="J94" s="457" t="s">
        <v>1375</v>
      </c>
      <c r="K94" s="457">
        <v>2800</v>
      </c>
      <c r="L94" s="457" t="s">
        <v>1375</v>
      </c>
      <c r="M94" s="502" t="s">
        <v>1375</v>
      </c>
      <c r="N94" s="502" t="s">
        <v>1375</v>
      </c>
      <c r="O94" s="456" t="s">
        <v>1375</v>
      </c>
      <c r="P94" s="457" t="s">
        <v>1375</v>
      </c>
      <c r="Q94" s="502" t="s">
        <v>1375</v>
      </c>
      <c r="R94" s="456" t="s">
        <v>1375</v>
      </c>
      <c r="S94" s="484" t="s">
        <v>1375</v>
      </c>
      <c r="T94" s="457" t="s">
        <v>1375</v>
      </c>
      <c r="U94" s="502" t="s">
        <v>1375</v>
      </c>
      <c r="V94" s="456" t="s">
        <v>1375</v>
      </c>
      <c r="W94" s="456" t="s">
        <v>1375</v>
      </c>
      <c r="X94" s="457" t="s">
        <v>1375</v>
      </c>
      <c r="Y94" s="502" t="s">
        <v>1375</v>
      </c>
      <c r="Z94" s="456" t="s">
        <v>1375</v>
      </c>
      <c r="AA94" s="478" t="s">
        <v>1375</v>
      </c>
      <c r="AB94" s="503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  <c r="AX94" s="496"/>
      <c r="AY94" s="496"/>
      <c r="AZ94" s="496"/>
      <c r="BA94" s="496"/>
      <c r="BB94" s="496"/>
      <c r="BC94" s="496"/>
      <c r="BD94" s="496"/>
      <c r="BE94" s="496"/>
      <c r="BF94" s="496"/>
      <c r="BG94" s="496"/>
      <c r="BH94" s="496"/>
      <c r="BI94" s="496"/>
      <c r="BJ94" s="496"/>
      <c r="BK94" s="496"/>
      <c r="BL94" s="496"/>
      <c r="BM94" s="496"/>
      <c r="BN94" s="496"/>
      <c r="BO94" s="496"/>
      <c r="BP94" s="496"/>
      <c r="BQ94" s="496"/>
      <c r="BR94" s="496"/>
      <c r="BS94" s="496"/>
    </row>
    <row r="95" spans="1:71" s="30" customFormat="1" ht="11.25" customHeight="1" thickBot="1">
      <c r="A95" s="508">
        <v>323</v>
      </c>
      <c r="B95" s="534" t="s">
        <v>74</v>
      </c>
      <c r="C95" s="455" t="s">
        <v>1375</v>
      </c>
      <c r="D95" s="455">
        <v>1500</v>
      </c>
      <c r="E95" s="486" t="s">
        <v>1375</v>
      </c>
      <c r="F95" s="486">
        <v>3000</v>
      </c>
      <c r="G95" s="486">
        <v>4046</v>
      </c>
      <c r="H95" s="486">
        <f t="shared" si="19"/>
        <v>134.86666666666667</v>
      </c>
      <c r="I95" s="480">
        <f t="shared" si="20"/>
        <v>269.73333333333335</v>
      </c>
      <c r="J95" s="486">
        <v>2000</v>
      </c>
      <c r="K95" s="486">
        <v>2000</v>
      </c>
      <c r="L95" s="486">
        <f t="shared" si="21"/>
        <v>100</v>
      </c>
      <c r="M95" s="480">
        <f t="shared" si="18"/>
        <v>49.431537320810676</v>
      </c>
      <c r="N95" s="480" t="s">
        <v>1375</v>
      </c>
      <c r="O95" s="455" t="s">
        <v>1375</v>
      </c>
      <c r="P95" s="486" t="s">
        <v>1375</v>
      </c>
      <c r="Q95" s="480" t="s">
        <v>1375</v>
      </c>
      <c r="R95" s="455" t="s">
        <v>1375</v>
      </c>
      <c r="S95" s="482" t="s">
        <v>1375</v>
      </c>
      <c r="T95" s="486" t="s">
        <v>1375</v>
      </c>
      <c r="U95" s="511" t="s">
        <v>1375</v>
      </c>
      <c r="V95" s="455" t="s">
        <v>1375</v>
      </c>
      <c r="W95" s="491" t="s">
        <v>1375</v>
      </c>
      <c r="X95" s="544" t="s">
        <v>1375</v>
      </c>
      <c r="Y95" s="513" t="s">
        <v>1375</v>
      </c>
      <c r="Z95" s="491" t="s">
        <v>1375</v>
      </c>
      <c r="AA95" s="471" t="s">
        <v>1375</v>
      </c>
      <c r="AB95" s="503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  <c r="AX95" s="496"/>
      <c r="AY95" s="496"/>
      <c r="AZ95" s="496"/>
      <c r="BA95" s="496"/>
      <c r="BB95" s="496"/>
      <c r="BC95" s="496"/>
      <c r="BD95" s="496"/>
      <c r="BE95" s="496"/>
      <c r="BF95" s="496"/>
      <c r="BG95" s="496"/>
      <c r="BH95" s="496"/>
      <c r="BI95" s="496"/>
      <c r="BJ95" s="496"/>
      <c r="BK95" s="496"/>
      <c r="BL95" s="496"/>
      <c r="BM95" s="496"/>
      <c r="BN95" s="496"/>
      <c r="BO95" s="496"/>
      <c r="BP95" s="496"/>
      <c r="BQ95" s="496"/>
      <c r="BR95" s="496"/>
      <c r="BS95" s="496"/>
    </row>
    <row r="96" spans="1:71" s="30" customFormat="1" ht="11.25" customHeight="1" thickBot="1">
      <c r="A96" s="1308" t="s">
        <v>1043</v>
      </c>
      <c r="B96" s="1309"/>
      <c r="C96" s="564" t="s">
        <v>1375</v>
      </c>
      <c r="D96" s="564">
        <f>SUM(D95)</f>
        <v>1500</v>
      </c>
      <c r="E96" s="532" t="s">
        <v>1375</v>
      </c>
      <c r="F96" s="564">
        <f>SUM(F95)</f>
        <v>3000</v>
      </c>
      <c r="G96" s="564">
        <f>SUM(G95)</f>
        <v>4046</v>
      </c>
      <c r="H96" s="532">
        <f t="shared" si="19"/>
        <v>134.86666666666667</v>
      </c>
      <c r="I96" s="519">
        <f t="shared" si="20"/>
        <v>269.73333333333335</v>
      </c>
      <c r="J96" s="564">
        <f>SUM(J94:J95)</f>
        <v>2000</v>
      </c>
      <c r="K96" s="564">
        <f>SUM(K94:K95)</f>
        <v>4800</v>
      </c>
      <c r="L96" s="532">
        <f t="shared" si="21"/>
        <v>240</v>
      </c>
      <c r="M96" s="519">
        <f t="shared" si="18"/>
        <v>118.63568956994564</v>
      </c>
      <c r="N96" s="564" t="s">
        <v>1375</v>
      </c>
      <c r="O96" s="564" t="s">
        <v>1375</v>
      </c>
      <c r="P96" s="532" t="s">
        <v>1375</v>
      </c>
      <c r="Q96" s="519" t="s">
        <v>1375</v>
      </c>
      <c r="R96" s="564" t="s">
        <v>1375</v>
      </c>
      <c r="S96" s="564" t="s">
        <v>1375</v>
      </c>
      <c r="T96" s="532" t="s">
        <v>1375</v>
      </c>
      <c r="U96" s="520" t="s">
        <v>1375</v>
      </c>
      <c r="V96" s="564" t="s">
        <v>1375</v>
      </c>
      <c r="W96" s="489" t="s">
        <v>1375</v>
      </c>
      <c r="X96" s="544" t="s">
        <v>1375</v>
      </c>
      <c r="Y96" s="513" t="s">
        <v>1375</v>
      </c>
      <c r="Z96" s="489" t="s">
        <v>1375</v>
      </c>
      <c r="AA96" s="474" t="s">
        <v>1375</v>
      </c>
      <c r="AB96" s="503"/>
      <c r="AC96" s="497"/>
      <c r="AD96" s="497"/>
      <c r="AE96" s="497"/>
      <c r="AF96" s="497"/>
      <c r="AG96" s="497"/>
      <c r="AH96" s="497"/>
      <c r="AI96" s="497"/>
      <c r="AJ96" s="497"/>
      <c r="AK96" s="497"/>
      <c r="AL96" s="497"/>
      <c r="AM96" s="497"/>
      <c r="AN96" s="497"/>
      <c r="AO96" s="497"/>
      <c r="AP96" s="497"/>
      <c r="AQ96" s="497"/>
      <c r="AR96" s="497"/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497"/>
      <c r="BD96" s="497"/>
      <c r="BE96" s="497"/>
      <c r="BF96" s="497"/>
      <c r="BG96" s="497"/>
      <c r="BH96" s="497"/>
      <c r="BI96" s="497"/>
      <c r="BJ96" s="497"/>
      <c r="BK96" s="497"/>
      <c r="BL96" s="497"/>
      <c r="BM96" s="497"/>
      <c r="BN96" s="497"/>
      <c r="BO96" s="497"/>
      <c r="BP96" s="497"/>
      <c r="BQ96" s="497"/>
      <c r="BR96" s="497"/>
      <c r="BS96" s="497"/>
    </row>
    <row r="97" spans="1:71" s="30" customFormat="1" ht="11.25" customHeight="1">
      <c r="A97" s="499">
        <v>403</v>
      </c>
      <c r="B97" s="533" t="s">
        <v>895</v>
      </c>
      <c r="C97" s="457" t="s">
        <v>1375</v>
      </c>
      <c r="D97" s="457">
        <v>20000</v>
      </c>
      <c r="E97" s="457" t="s">
        <v>1375</v>
      </c>
      <c r="F97" s="502" t="s">
        <v>1375</v>
      </c>
      <c r="G97" s="502">
        <v>28000</v>
      </c>
      <c r="H97" s="457" t="s">
        <v>1375</v>
      </c>
      <c r="I97" s="502">
        <f t="shared" si="20"/>
        <v>140</v>
      </c>
      <c r="J97" s="502">
        <v>15000</v>
      </c>
      <c r="K97" s="502">
        <v>15525</v>
      </c>
      <c r="L97" s="457">
        <f t="shared" si="21"/>
        <v>103.49999999999999</v>
      </c>
      <c r="M97" s="502">
        <f t="shared" si="18"/>
        <v>55.44642857142858</v>
      </c>
      <c r="N97" s="502">
        <v>11000</v>
      </c>
      <c r="O97" s="502">
        <v>11000</v>
      </c>
      <c r="P97" s="457">
        <f>(O97/N97)*100</f>
        <v>100</v>
      </c>
      <c r="Q97" s="502">
        <f>(O97/K97)*100</f>
        <v>70.85346215780999</v>
      </c>
      <c r="R97" s="456">
        <v>25000</v>
      </c>
      <c r="S97" s="484">
        <v>15800</v>
      </c>
      <c r="T97" s="457">
        <f>(S97/R97)*100</f>
        <v>63.2</v>
      </c>
      <c r="U97" s="502">
        <f t="shared" si="22"/>
        <v>143.63636363636363</v>
      </c>
      <c r="V97" s="456">
        <v>30000</v>
      </c>
      <c r="W97" s="456">
        <v>30000</v>
      </c>
      <c r="X97" s="457">
        <f>(W97/V97)*100</f>
        <v>100</v>
      </c>
      <c r="Y97" s="502">
        <f>(W97/S97)*100</f>
        <v>189.873417721519</v>
      </c>
      <c r="Z97" s="456">
        <v>1000</v>
      </c>
      <c r="AA97" s="478">
        <f>(Z97/V97)*100</f>
        <v>3.3333333333333335</v>
      </c>
      <c r="AB97" s="503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  <c r="AX97" s="496"/>
      <c r="AY97" s="496"/>
      <c r="AZ97" s="496"/>
      <c r="BA97" s="496"/>
      <c r="BB97" s="496"/>
      <c r="BC97" s="496"/>
      <c r="BD97" s="496"/>
      <c r="BE97" s="496"/>
      <c r="BF97" s="496"/>
      <c r="BG97" s="496"/>
      <c r="BH97" s="496"/>
      <c r="BI97" s="496"/>
      <c r="BJ97" s="496"/>
      <c r="BK97" s="496"/>
      <c r="BL97" s="496"/>
      <c r="BM97" s="496"/>
      <c r="BN97" s="496"/>
      <c r="BO97" s="496"/>
      <c r="BP97" s="496"/>
      <c r="BQ97" s="496"/>
      <c r="BR97" s="496"/>
      <c r="BS97" s="496"/>
    </row>
    <row r="98" spans="1:71" s="30" customFormat="1" ht="11.25" customHeight="1" thickBot="1">
      <c r="A98" s="508">
        <v>410</v>
      </c>
      <c r="B98" s="534" t="s">
        <v>901</v>
      </c>
      <c r="C98" s="486" t="s">
        <v>1375</v>
      </c>
      <c r="D98" s="486">
        <v>41297</v>
      </c>
      <c r="E98" s="486" t="s">
        <v>1375</v>
      </c>
      <c r="F98" s="480" t="s">
        <v>1375</v>
      </c>
      <c r="G98" s="480">
        <v>61721</v>
      </c>
      <c r="H98" s="486" t="s">
        <v>1375</v>
      </c>
      <c r="I98" s="480">
        <f t="shared" si="20"/>
        <v>149.4563769765358</v>
      </c>
      <c r="J98" s="480">
        <v>28565</v>
      </c>
      <c r="K98" s="480">
        <v>31726</v>
      </c>
      <c r="L98" s="486">
        <f t="shared" si="21"/>
        <v>111.06598984771574</v>
      </c>
      <c r="M98" s="480">
        <f t="shared" si="18"/>
        <v>51.40227799290354</v>
      </c>
      <c r="N98" s="480">
        <v>4840</v>
      </c>
      <c r="O98" s="480">
        <v>20140</v>
      </c>
      <c r="P98" s="486">
        <f>(O98/N98)*100</f>
        <v>416.1157024793388</v>
      </c>
      <c r="Q98" s="480">
        <f>(O98/K98)*100</f>
        <v>63.48105654668096</v>
      </c>
      <c r="R98" s="455">
        <v>18000</v>
      </c>
      <c r="S98" s="482">
        <v>28509</v>
      </c>
      <c r="T98" s="486">
        <f>(S98/R98)*100</f>
        <v>158.38333333333335</v>
      </c>
      <c r="U98" s="511">
        <f t="shared" si="22"/>
        <v>141.55412115193644</v>
      </c>
      <c r="V98" s="455">
        <v>14300</v>
      </c>
      <c r="W98" s="491">
        <v>21500</v>
      </c>
      <c r="X98" s="544">
        <f>(W98/V98)*100</f>
        <v>150.34965034965035</v>
      </c>
      <c r="Y98" s="513">
        <f>(W98/S98)*100</f>
        <v>75.41478129713424</v>
      </c>
      <c r="Z98" s="491">
        <v>0</v>
      </c>
      <c r="AA98" s="471">
        <f>(Z98/V98)*100</f>
        <v>0</v>
      </c>
      <c r="AB98" s="503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  <c r="AX98" s="496"/>
      <c r="AY98" s="496"/>
      <c r="AZ98" s="496"/>
      <c r="BA98" s="496"/>
      <c r="BB98" s="496"/>
      <c r="BC98" s="496"/>
      <c r="BD98" s="496"/>
      <c r="BE98" s="496"/>
      <c r="BF98" s="496"/>
      <c r="BG98" s="496"/>
      <c r="BH98" s="496"/>
      <c r="BI98" s="496"/>
      <c r="BJ98" s="496"/>
      <c r="BK98" s="496"/>
      <c r="BL98" s="496"/>
      <c r="BM98" s="496"/>
      <c r="BN98" s="496"/>
      <c r="BO98" s="496"/>
      <c r="BP98" s="496"/>
      <c r="BQ98" s="496"/>
      <c r="BR98" s="496"/>
      <c r="BS98" s="496"/>
    </row>
    <row r="99" spans="1:71" s="30" customFormat="1" ht="12.75" customHeight="1" thickBot="1">
      <c r="A99" s="1308" t="s">
        <v>896</v>
      </c>
      <c r="B99" s="1309"/>
      <c r="C99" s="532" t="s">
        <v>1375</v>
      </c>
      <c r="D99" s="532">
        <f>SUM(D97:D98)</f>
        <v>61297</v>
      </c>
      <c r="E99" s="532" t="s">
        <v>1375</v>
      </c>
      <c r="F99" s="532" t="s">
        <v>1375</v>
      </c>
      <c r="G99" s="532">
        <f>SUM(G97:G98)</f>
        <v>89721</v>
      </c>
      <c r="H99" s="532" t="s">
        <v>1375</v>
      </c>
      <c r="I99" s="519">
        <f t="shared" si="20"/>
        <v>146.3709480072434</v>
      </c>
      <c r="J99" s="564">
        <f>SUM(J97:J98)</f>
        <v>43565</v>
      </c>
      <c r="K99" s="564">
        <f>SUM(K97:K98)</f>
        <v>47251</v>
      </c>
      <c r="L99" s="532">
        <f t="shared" si="21"/>
        <v>108.46092046367497</v>
      </c>
      <c r="M99" s="519">
        <f t="shared" si="18"/>
        <v>52.6643706601576</v>
      </c>
      <c r="N99" s="564">
        <f>SUM(N97:N98)</f>
        <v>15840</v>
      </c>
      <c r="O99" s="564">
        <f>SUM(O97:O98)</f>
        <v>31140</v>
      </c>
      <c r="P99" s="532">
        <f>(O99/N99)*100</f>
        <v>196.5909090909091</v>
      </c>
      <c r="Q99" s="519">
        <f>(O99/K99)*100</f>
        <v>65.9033671245053</v>
      </c>
      <c r="R99" s="564">
        <f>SUM(R94:R98)</f>
        <v>43000</v>
      </c>
      <c r="S99" s="564">
        <f>SUM(S94:S98)</f>
        <v>44309</v>
      </c>
      <c r="T99" s="532">
        <f>(S99/R99)*100</f>
        <v>103.04418604651163</v>
      </c>
      <c r="U99" s="520">
        <f t="shared" si="22"/>
        <v>142.28965960179835</v>
      </c>
      <c r="V99" s="564">
        <f>SUM(V94:V98)</f>
        <v>44300</v>
      </c>
      <c r="W99" s="489">
        <f>SUM(W94:W98)</f>
        <v>51500</v>
      </c>
      <c r="X99" s="544">
        <f>(W99/V99)*100</f>
        <v>116.2528216704289</v>
      </c>
      <c r="Y99" s="513">
        <f>(W99/S99)*100</f>
        <v>116.2292085129432</v>
      </c>
      <c r="Z99" s="489">
        <f>SUM(Z94:Z98)</f>
        <v>1000</v>
      </c>
      <c r="AA99" s="471">
        <f>(Z99/V99)*100</f>
        <v>2.2573363431151243</v>
      </c>
      <c r="AB99" s="503"/>
      <c r="AC99" s="497"/>
      <c r="AD99" s="497"/>
      <c r="AE99" s="497"/>
      <c r="AF99" s="497"/>
      <c r="AG99" s="497"/>
      <c r="AH99" s="497"/>
      <c r="AI99" s="497"/>
      <c r="AJ99" s="497"/>
      <c r="AK99" s="497"/>
      <c r="AL99" s="497"/>
      <c r="AM99" s="497"/>
      <c r="AN99" s="497"/>
      <c r="AO99" s="497"/>
      <c r="AP99" s="497"/>
      <c r="AQ99" s="497"/>
      <c r="AR99" s="497"/>
      <c r="AS99" s="497"/>
      <c r="AT99" s="497"/>
      <c r="AU99" s="497"/>
      <c r="AV99" s="497"/>
      <c r="AW99" s="497"/>
      <c r="AX99" s="497"/>
      <c r="AY99" s="497"/>
      <c r="AZ99" s="497"/>
      <c r="BA99" s="497"/>
      <c r="BB99" s="497"/>
      <c r="BC99" s="497"/>
      <c r="BD99" s="497"/>
      <c r="BE99" s="497"/>
      <c r="BF99" s="497"/>
      <c r="BG99" s="497"/>
      <c r="BH99" s="497"/>
      <c r="BI99" s="497"/>
      <c r="BJ99" s="497"/>
      <c r="BK99" s="497"/>
      <c r="BL99" s="497"/>
      <c r="BM99" s="497"/>
      <c r="BN99" s="497"/>
      <c r="BO99" s="497"/>
      <c r="BP99" s="497"/>
      <c r="BQ99" s="497"/>
      <c r="BR99" s="497"/>
      <c r="BS99" s="497"/>
    </row>
    <row r="100" spans="1:28" s="710" customFormat="1" ht="13.5" customHeight="1" thickBot="1">
      <c r="A100" s="1310" t="s">
        <v>919</v>
      </c>
      <c r="B100" s="1311"/>
      <c r="C100" s="706">
        <f>SUM(C82)</f>
        <v>467770</v>
      </c>
      <c r="D100" s="706">
        <f>SUM(D82+D93+D96+D99)</f>
        <v>630629.2</v>
      </c>
      <c r="E100" s="706">
        <f>(D100/C100)*100</f>
        <v>134.81608482801374</v>
      </c>
      <c r="F100" s="706">
        <f>SUM(F82+F93+F96)</f>
        <v>398995</v>
      </c>
      <c r="G100" s="706">
        <f>SUM(G82+G93+G96+G99)</f>
        <v>805311.7000000001</v>
      </c>
      <c r="H100" s="706">
        <f t="shared" si="19"/>
        <v>201.83503552676098</v>
      </c>
      <c r="I100" s="706">
        <f t="shared" si="20"/>
        <v>127.69971641021382</v>
      </c>
      <c r="J100" s="706">
        <f>SUM(J82+J93+J96+J99)</f>
        <v>667828</v>
      </c>
      <c r="K100" s="706">
        <f>SUM(K82+K93+K96+K99)</f>
        <v>957519.3</v>
      </c>
      <c r="L100" s="706">
        <f t="shared" si="21"/>
        <v>143.3781302970226</v>
      </c>
      <c r="M100" s="706">
        <f t="shared" si="18"/>
        <v>118.9004580462447</v>
      </c>
      <c r="N100" s="706">
        <f>SUM(N82+N93+N99)</f>
        <v>498953</v>
      </c>
      <c r="O100" s="706">
        <f>SUM(O82+O93+O99)</f>
        <v>992583.6</v>
      </c>
      <c r="P100" s="706">
        <f>(O100/N100)*100</f>
        <v>198.93328630151535</v>
      </c>
      <c r="Q100" s="706">
        <f>(O100/K100)*100</f>
        <v>103.66199407155551</v>
      </c>
      <c r="R100" s="706">
        <f>SUM(R82+R93+R99)</f>
        <v>452342</v>
      </c>
      <c r="S100" s="706">
        <f>SUM(S82+S93+S99)</f>
        <v>806021.0999999999</v>
      </c>
      <c r="T100" s="706">
        <f>(S100/R100)*100</f>
        <v>178.18842822466183</v>
      </c>
      <c r="U100" s="707">
        <f t="shared" si="22"/>
        <v>81.20435397078894</v>
      </c>
      <c r="V100" s="706">
        <f>SUM(V82,V93,V96,V99)</f>
        <v>501915</v>
      </c>
      <c r="W100" s="708">
        <f>SUM(W82+W93+W99)</f>
        <v>829002.4</v>
      </c>
      <c r="X100" s="708">
        <f>(W100/V100)*100</f>
        <v>165.1678869928175</v>
      </c>
      <c r="Y100" s="708">
        <f>(W100/S100)*100</f>
        <v>102.8512032749515</v>
      </c>
      <c r="Z100" s="708">
        <f>SUM(Z82+Z93+Z99)</f>
        <v>339440</v>
      </c>
      <c r="AA100" s="709">
        <f>(Z100/V100)*100</f>
        <v>67.62898100275943</v>
      </c>
      <c r="AB100" s="655"/>
    </row>
    <row r="101" spans="1:28" s="710" customFormat="1" ht="20.25" customHeight="1" thickBot="1">
      <c r="A101" s="1312" t="s">
        <v>920</v>
      </c>
      <c r="B101" s="1313"/>
      <c r="C101" s="461">
        <f>SUM(C61+C100)</f>
        <v>1179716</v>
      </c>
      <c r="D101" s="461">
        <f>SUM(D61+D100)</f>
        <v>1377871.5999999999</v>
      </c>
      <c r="E101" s="461">
        <f>(D101/C101)*100</f>
        <v>116.79689009897297</v>
      </c>
      <c r="F101" s="461">
        <f>SUM(F61+F100)</f>
        <v>1218765</v>
      </c>
      <c r="G101" s="461">
        <f>SUM(G61+G100)</f>
        <v>1695732.7000000002</v>
      </c>
      <c r="H101" s="461">
        <f t="shared" si="19"/>
        <v>139.13532961645603</v>
      </c>
      <c r="I101" s="461">
        <f t="shared" si="20"/>
        <v>123.06899278568484</v>
      </c>
      <c r="J101" s="461">
        <f>SUM(J61+J100)</f>
        <v>1531454</v>
      </c>
      <c r="K101" s="461">
        <f>SUM(K61+K100)</f>
        <v>1919090.3</v>
      </c>
      <c r="L101" s="461">
        <f t="shared" si="21"/>
        <v>125.31165154160686</v>
      </c>
      <c r="M101" s="461">
        <f t="shared" si="18"/>
        <v>113.17174575922253</v>
      </c>
      <c r="N101" s="461">
        <f>SUM(N61+N100)</f>
        <v>1345896</v>
      </c>
      <c r="O101" s="461">
        <f>SUM(O61+O100)</f>
        <v>2214645.7</v>
      </c>
      <c r="P101" s="461">
        <f>(O101/N101)*100</f>
        <v>164.54805571901545</v>
      </c>
      <c r="Q101" s="461">
        <f>(O101/K101)*100</f>
        <v>115.40080735127472</v>
      </c>
      <c r="R101" s="461">
        <f>SUM(R61+R100)</f>
        <v>1342407</v>
      </c>
      <c r="S101" s="461">
        <f>SUM(S61+S100)</f>
        <v>2210697.1</v>
      </c>
      <c r="T101" s="461">
        <f>(S101/R101)*100</f>
        <v>164.6815831562261</v>
      </c>
      <c r="U101" s="461">
        <f t="shared" si="22"/>
        <v>99.82170511517937</v>
      </c>
      <c r="V101" s="461">
        <f>SUM(V61+V100)</f>
        <v>1544739</v>
      </c>
      <c r="W101" s="459">
        <f>SUM(W61+W100)</f>
        <v>2150157.4</v>
      </c>
      <c r="X101" s="459">
        <f>(W101/V101)*100</f>
        <v>139.19227778932233</v>
      </c>
      <c r="Y101" s="459">
        <f>(W101/S101)*100</f>
        <v>97.26151086008119</v>
      </c>
      <c r="Z101" s="459">
        <f>SUM(Z61+Z100)</f>
        <v>1399695</v>
      </c>
      <c r="AA101" s="689">
        <f>(Z101/V101)*100</f>
        <v>90.61045263957213</v>
      </c>
      <c r="AB101" s="655"/>
    </row>
    <row r="102" spans="1:71" s="30" customFormat="1" ht="11.25" customHeight="1" thickTop="1">
      <c r="A102" s="569"/>
      <c r="B102" s="569"/>
      <c r="C102" s="570"/>
      <c r="D102" s="570"/>
      <c r="E102" s="570"/>
      <c r="F102" s="570"/>
      <c r="G102" s="570"/>
      <c r="H102" s="570"/>
      <c r="I102" s="570"/>
      <c r="J102" s="570"/>
      <c r="K102" s="570"/>
      <c r="L102" s="570"/>
      <c r="M102" s="570"/>
      <c r="N102" s="570"/>
      <c r="O102" s="570"/>
      <c r="P102" s="570"/>
      <c r="Q102" s="570"/>
      <c r="R102" s="570"/>
      <c r="S102" s="570"/>
      <c r="T102" s="571"/>
      <c r="U102" s="571"/>
      <c r="V102" s="571"/>
      <c r="W102" s="571"/>
      <c r="X102" s="571"/>
      <c r="Y102" s="571"/>
      <c r="Z102" s="572"/>
      <c r="AA102" s="503"/>
      <c r="AB102" s="503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  <c r="AX102" s="496"/>
      <c r="AY102" s="496"/>
      <c r="AZ102" s="496"/>
      <c r="BA102" s="496"/>
      <c r="BB102" s="496"/>
      <c r="BC102" s="496"/>
      <c r="BD102" s="496"/>
      <c r="BE102" s="496"/>
      <c r="BF102" s="496"/>
      <c r="BG102" s="496"/>
      <c r="BH102" s="496"/>
      <c r="BI102" s="496"/>
      <c r="BJ102" s="496"/>
      <c r="BK102" s="496"/>
      <c r="BL102" s="496"/>
      <c r="BM102" s="496"/>
      <c r="BN102" s="496"/>
      <c r="BO102" s="496"/>
      <c r="BP102" s="496"/>
      <c r="BQ102" s="496"/>
      <c r="BR102" s="496"/>
      <c r="BS102" s="496"/>
    </row>
    <row r="103" spans="1:28" ht="12.75">
      <c r="A103" s="575" t="s">
        <v>522</v>
      </c>
      <c r="B103" s="576" t="s">
        <v>385</v>
      </c>
      <c r="C103" s="573"/>
      <c r="D103" s="573"/>
      <c r="E103" s="573"/>
      <c r="F103" s="573"/>
      <c r="G103" s="57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77"/>
      <c r="U103" s="577"/>
      <c r="V103" s="577"/>
      <c r="W103" s="577"/>
      <c r="X103" s="577"/>
      <c r="Y103" s="577"/>
      <c r="Z103" s="503"/>
      <c r="AA103" s="503"/>
      <c r="AB103" s="503"/>
    </row>
    <row r="104" spans="1:71" s="418" customFormat="1" ht="12.75">
      <c r="A104" s="578"/>
      <c r="B104" s="576"/>
      <c r="C104" s="578"/>
      <c r="D104" s="578"/>
      <c r="E104" s="578"/>
      <c r="F104" s="578"/>
      <c r="G104" s="503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03"/>
      <c r="S104" s="503"/>
      <c r="T104" s="577"/>
      <c r="U104" s="577"/>
      <c r="V104" s="577"/>
      <c r="W104" s="577"/>
      <c r="X104" s="577"/>
      <c r="Y104" s="577"/>
      <c r="Z104" s="503"/>
      <c r="AA104" s="503"/>
      <c r="AB104" s="503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s="418" customFormat="1" ht="12.75">
      <c r="A105" s="578"/>
      <c r="B105" s="578"/>
      <c r="C105" s="578"/>
      <c r="D105" s="578"/>
      <c r="E105" s="578"/>
      <c r="F105" s="578"/>
      <c r="G105" s="573"/>
      <c r="H105" s="578"/>
      <c r="I105" s="578"/>
      <c r="J105" s="578"/>
      <c r="K105" s="578"/>
      <c r="L105" s="578"/>
      <c r="M105" s="578"/>
      <c r="N105" s="578"/>
      <c r="O105" s="578"/>
      <c r="P105" s="578"/>
      <c r="Q105" s="578"/>
      <c r="R105" s="503"/>
      <c r="S105" s="503"/>
      <c r="T105" s="577"/>
      <c r="U105" s="577"/>
      <c r="V105" s="577"/>
      <c r="W105" s="577"/>
      <c r="X105" s="577"/>
      <c r="Y105" s="577"/>
      <c r="Z105" s="503"/>
      <c r="AA105" s="503"/>
      <c r="AB105" s="503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28" s="451" customFormat="1" ht="12.75">
      <c r="A106" s="574"/>
      <c r="B106" s="574"/>
      <c r="C106" s="574"/>
      <c r="D106" s="574"/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 s="574"/>
      <c r="T106" s="577"/>
      <c r="U106" s="577"/>
      <c r="V106" s="577"/>
      <c r="W106" s="577"/>
      <c r="X106" s="577"/>
      <c r="Y106" s="577"/>
      <c r="Z106" s="574"/>
      <c r="AA106" s="503"/>
      <c r="AB106" s="503"/>
    </row>
    <row r="107" spans="1:71" s="418" customFormat="1" ht="12.75">
      <c r="A107" s="578"/>
      <c r="B107" s="578"/>
      <c r="C107" s="578"/>
      <c r="D107" s="578"/>
      <c r="E107" s="578"/>
      <c r="F107" s="578"/>
      <c r="G107" s="573"/>
      <c r="H107" s="578"/>
      <c r="I107" s="578"/>
      <c r="J107" s="578"/>
      <c r="K107" s="578"/>
      <c r="L107" s="578"/>
      <c r="M107" s="578"/>
      <c r="N107" s="578"/>
      <c r="O107" s="578"/>
      <c r="P107" s="578"/>
      <c r="Q107" s="578"/>
      <c r="R107" s="503"/>
      <c r="S107" s="503"/>
      <c r="T107" s="577"/>
      <c r="U107" s="577"/>
      <c r="V107" s="577"/>
      <c r="W107" s="577"/>
      <c r="X107" s="577"/>
      <c r="Y107" s="577"/>
      <c r="Z107" s="503"/>
      <c r="AA107" s="503"/>
      <c r="AB107" s="503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s="418" customFormat="1" ht="12.75">
      <c r="A108" s="578"/>
      <c r="B108" s="578"/>
      <c r="C108" s="578"/>
      <c r="D108" s="578"/>
      <c r="E108" s="578"/>
      <c r="F108" s="578"/>
      <c r="G108" s="573"/>
      <c r="H108" s="578"/>
      <c r="I108" s="578"/>
      <c r="J108" s="578"/>
      <c r="K108" s="579"/>
      <c r="L108" s="578"/>
      <c r="M108" s="578"/>
      <c r="N108" s="578"/>
      <c r="O108" s="578"/>
      <c r="P108" s="578"/>
      <c r="Q108" s="578"/>
      <c r="R108" s="503"/>
      <c r="S108" s="503"/>
      <c r="T108" s="577"/>
      <c r="U108" s="577"/>
      <c r="V108" s="577"/>
      <c r="W108" s="577"/>
      <c r="X108" s="577"/>
      <c r="Y108" s="577"/>
      <c r="Z108" s="503"/>
      <c r="AA108" s="503"/>
      <c r="AB108" s="503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s="418" customFormat="1" ht="12.75">
      <c r="A109" s="578"/>
      <c r="B109" s="578"/>
      <c r="C109" s="578"/>
      <c r="D109" s="578"/>
      <c r="E109" s="578"/>
      <c r="F109" s="578"/>
      <c r="G109" s="573"/>
      <c r="H109" s="578"/>
      <c r="I109" s="578"/>
      <c r="J109" s="578"/>
      <c r="K109" s="578"/>
      <c r="L109" s="578"/>
      <c r="M109" s="578"/>
      <c r="N109" s="578"/>
      <c r="O109" s="578"/>
      <c r="P109" s="578"/>
      <c r="Q109" s="578"/>
      <c r="R109" s="503"/>
      <c r="S109" s="503"/>
      <c r="T109" s="577"/>
      <c r="U109" s="577"/>
      <c r="V109" s="577"/>
      <c r="W109" s="577"/>
      <c r="X109" s="577"/>
      <c r="Y109" s="577"/>
      <c r="Z109" s="503"/>
      <c r="AA109" s="503"/>
      <c r="AB109" s="503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s="418" customFormat="1" ht="12.75">
      <c r="A110" s="578"/>
      <c r="B110" s="578"/>
      <c r="C110" s="578"/>
      <c r="D110" s="578"/>
      <c r="E110" s="578"/>
      <c r="F110" s="578"/>
      <c r="G110" s="573"/>
      <c r="H110" s="578"/>
      <c r="I110" s="578"/>
      <c r="J110" s="578"/>
      <c r="K110" s="578"/>
      <c r="L110" s="578"/>
      <c r="M110" s="578"/>
      <c r="N110" s="578"/>
      <c r="O110" s="578"/>
      <c r="P110" s="578"/>
      <c r="Q110" s="578"/>
      <c r="R110" s="503"/>
      <c r="S110" s="503"/>
      <c r="T110" s="577"/>
      <c r="U110" s="577"/>
      <c r="V110" s="577"/>
      <c r="W110" s="577"/>
      <c r="X110" s="577"/>
      <c r="Y110" s="577"/>
      <c r="Z110" s="503"/>
      <c r="AA110" s="503"/>
      <c r="AB110" s="503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s="418" customFormat="1" ht="12.75">
      <c r="A111" s="580"/>
      <c r="B111" s="573"/>
      <c r="C111" s="573"/>
      <c r="D111" s="573"/>
      <c r="E111" s="573"/>
      <c r="F111" s="573"/>
      <c r="G111" s="573"/>
      <c r="H111" s="578"/>
      <c r="I111" s="578"/>
      <c r="J111" s="578"/>
      <c r="K111" s="578"/>
      <c r="L111" s="578"/>
      <c r="M111" s="578"/>
      <c r="N111" s="578"/>
      <c r="O111" s="578"/>
      <c r="P111" s="578"/>
      <c r="Q111" s="578"/>
      <c r="R111" s="503"/>
      <c r="S111" s="503"/>
      <c r="T111" s="577"/>
      <c r="U111" s="577"/>
      <c r="V111" s="577"/>
      <c r="W111" s="577"/>
      <c r="X111" s="577"/>
      <c r="Y111" s="577"/>
      <c r="Z111" s="503"/>
      <c r="AA111" s="503"/>
      <c r="AB111" s="503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s="418" customFormat="1" ht="12.75">
      <c r="A112" s="580"/>
      <c r="B112" s="573"/>
      <c r="C112" s="573"/>
      <c r="D112" s="573"/>
      <c r="E112" s="573"/>
      <c r="F112" s="573"/>
      <c r="G112" s="573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03"/>
      <c r="S112" s="503"/>
      <c r="T112" s="577"/>
      <c r="U112" s="577"/>
      <c r="V112" s="577"/>
      <c r="W112" s="577"/>
      <c r="X112" s="577"/>
      <c r="Y112" s="577"/>
      <c r="Z112" s="503"/>
      <c r="AA112" s="503"/>
      <c r="AB112" s="503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s="418" customFormat="1" ht="12.75">
      <c r="A113" s="580"/>
      <c r="B113" s="573"/>
      <c r="C113" s="573"/>
      <c r="D113" s="573"/>
      <c r="E113" s="573"/>
      <c r="F113" s="573"/>
      <c r="G113" s="573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03"/>
      <c r="S113" s="503"/>
      <c r="T113" s="577"/>
      <c r="U113" s="577"/>
      <c r="V113" s="577"/>
      <c r="W113" s="577"/>
      <c r="X113" s="577"/>
      <c r="Y113" s="577"/>
      <c r="Z113" s="503"/>
      <c r="AA113" s="503"/>
      <c r="AB113" s="503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s="418" customFormat="1" ht="12.75">
      <c r="A114" s="580"/>
      <c r="B114" s="573"/>
      <c r="C114" s="573"/>
      <c r="D114" s="573"/>
      <c r="E114" s="573"/>
      <c r="F114" s="573"/>
      <c r="G114" s="573"/>
      <c r="H114" s="578"/>
      <c r="I114" s="578"/>
      <c r="J114" s="578"/>
      <c r="K114" s="578"/>
      <c r="L114" s="578"/>
      <c r="M114" s="578"/>
      <c r="N114" s="578"/>
      <c r="O114" s="578"/>
      <c r="P114" s="578"/>
      <c r="Q114" s="578"/>
      <c r="R114" s="503"/>
      <c r="S114" s="503"/>
      <c r="T114" s="577"/>
      <c r="U114" s="577"/>
      <c r="V114" s="577"/>
      <c r="W114" s="577"/>
      <c r="X114" s="577"/>
      <c r="Y114" s="577"/>
      <c r="Z114" s="503"/>
      <c r="AA114" s="503"/>
      <c r="AB114" s="503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s="418" customFormat="1" ht="12.75">
      <c r="A115" s="580"/>
      <c r="B115" s="573"/>
      <c r="C115" s="573"/>
      <c r="D115" s="573"/>
      <c r="E115" s="573"/>
      <c r="F115" s="573"/>
      <c r="G115" s="573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03"/>
      <c r="S115" s="503"/>
      <c r="T115" s="577"/>
      <c r="U115" s="577"/>
      <c r="V115" s="577"/>
      <c r="W115" s="577"/>
      <c r="X115" s="577"/>
      <c r="Y115" s="577"/>
      <c r="Z115" s="503"/>
      <c r="AA115" s="503"/>
      <c r="AB115" s="503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s="418" customFormat="1" ht="12.75">
      <c r="A116" s="580"/>
      <c r="B116" s="573"/>
      <c r="C116" s="573"/>
      <c r="D116" s="573"/>
      <c r="E116" s="573"/>
      <c r="F116" s="573"/>
      <c r="G116" s="573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03"/>
      <c r="S116" s="503"/>
      <c r="T116" s="577"/>
      <c r="U116" s="577"/>
      <c r="V116" s="577"/>
      <c r="W116" s="577"/>
      <c r="X116" s="577"/>
      <c r="Y116" s="577"/>
      <c r="Z116" s="503"/>
      <c r="AA116" s="503"/>
      <c r="AB116" s="503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s="418" customFormat="1" ht="12.75">
      <c r="A117" s="580"/>
      <c r="B117" s="573"/>
      <c r="C117" s="573"/>
      <c r="D117" s="573"/>
      <c r="E117" s="573"/>
      <c r="F117" s="573"/>
      <c r="G117" s="573"/>
      <c r="H117" s="578"/>
      <c r="I117" s="578"/>
      <c r="J117" s="578"/>
      <c r="K117" s="578"/>
      <c r="L117" s="578"/>
      <c r="M117" s="578"/>
      <c r="N117" s="578"/>
      <c r="O117" s="578"/>
      <c r="P117" s="578"/>
      <c r="Q117" s="578"/>
      <c r="R117" s="503"/>
      <c r="S117" s="503"/>
      <c r="T117" s="577"/>
      <c r="U117" s="577"/>
      <c r="V117" s="577"/>
      <c r="W117" s="577"/>
      <c r="X117" s="577"/>
      <c r="Y117" s="577"/>
      <c r="Z117" s="503"/>
      <c r="AA117" s="503"/>
      <c r="AB117" s="503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28" ht="12.75">
      <c r="A118" s="580"/>
      <c r="B118" s="581"/>
      <c r="C118" s="581"/>
      <c r="D118" s="581"/>
      <c r="E118" s="581"/>
      <c r="F118" s="581"/>
      <c r="G118" s="581"/>
      <c r="H118" s="503"/>
      <c r="I118" s="503"/>
      <c r="J118" s="503"/>
      <c r="K118" s="503"/>
      <c r="L118" s="503"/>
      <c r="M118" s="503"/>
      <c r="N118" s="503"/>
      <c r="O118" s="503"/>
      <c r="P118" s="503"/>
      <c r="Q118" s="503"/>
      <c r="R118" s="503"/>
      <c r="S118" s="503"/>
      <c r="T118" s="577"/>
      <c r="U118" s="577"/>
      <c r="V118" s="577"/>
      <c r="W118" s="577"/>
      <c r="X118" s="577"/>
      <c r="Y118" s="577"/>
      <c r="Z118" s="503"/>
      <c r="AA118" s="503"/>
      <c r="AB118" s="503"/>
    </row>
    <row r="119" spans="1:28" ht="12.75">
      <c r="A119" s="580"/>
      <c r="B119" s="581"/>
      <c r="C119" s="581"/>
      <c r="D119" s="581"/>
      <c r="E119" s="581"/>
      <c r="F119" s="581"/>
      <c r="G119" s="581"/>
      <c r="H119" s="503"/>
      <c r="I119" s="503"/>
      <c r="J119" s="503"/>
      <c r="K119" s="503"/>
      <c r="L119" s="503"/>
      <c r="M119" s="503"/>
      <c r="N119" s="503"/>
      <c r="O119" s="503"/>
      <c r="P119" s="503"/>
      <c r="Q119" s="503"/>
      <c r="R119" s="503"/>
      <c r="S119" s="503"/>
      <c r="T119" s="577"/>
      <c r="U119" s="577"/>
      <c r="V119" s="577"/>
      <c r="W119" s="577"/>
      <c r="X119" s="577"/>
      <c r="Y119" s="577"/>
      <c r="Z119" s="503"/>
      <c r="AA119" s="503"/>
      <c r="AB119" s="503"/>
    </row>
    <row r="120" spans="1:28" ht="12.75">
      <c r="A120" s="580"/>
      <c r="B120" s="581"/>
      <c r="C120" s="581"/>
      <c r="D120" s="581"/>
      <c r="E120" s="581"/>
      <c r="F120" s="581"/>
      <c r="G120" s="581"/>
      <c r="H120" s="503"/>
      <c r="I120" s="503"/>
      <c r="J120" s="503"/>
      <c r="K120" s="503"/>
      <c r="L120" s="503"/>
      <c r="M120" s="503"/>
      <c r="N120" s="503"/>
      <c r="O120" s="503"/>
      <c r="P120" s="503"/>
      <c r="Q120" s="503"/>
      <c r="R120" s="503"/>
      <c r="S120" s="503"/>
      <c r="T120" s="577"/>
      <c r="U120" s="577"/>
      <c r="V120" s="577"/>
      <c r="W120" s="577"/>
      <c r="X120" s="577"/>
      <c r="Y120" s="577"/>
      <c r="Z120" s="503"/>
      <c r="AA120" s="503"/>
      <c r="AB120" s="503"/>
    </row>
    <row r="121" spans="1:28" ht="12.75">
      <c r="A121" s="580"/>
      <c r="B121" s="581"/>
      <c r="C121" s="581"/>
      <c r="D121" s="581"/>
      <c r="E121" s="581"/>
      <c r="F121" s="581"/>
      <c r="G121" s="581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77"/>
      <c r="U121" s="577"/>
      <c r="V121" s="577"/>
      <c r="W121" s="577"/>
      <c r="X121" s="577"/>
      <c r="Y121" s="577"/>
      <c r="Z121" s="503"/>
      <c r="AA121" s="503"/>
      <c r="AB121" s="503"/>
    </row>
    <row r="122" spans="1:28" ht="12.75">
      <c r="A122" s="580"/>
      <c r="B122" s="581"/>
      <c r="C122" s="581"/>
      <c r="D122" s="581"/>
      <c r="E122" s="581"/>
      <c r="F122" s="581"/>
      <c r="G122" s="581"/>
      <c r="H122" s="503"/>
      <c r="I122" s="503"/>
      <c r="J122" s="503"/>
      <c r="K122" s="503"/>
      <c r="L122" s="503"/>
      <c r="M122" s="503"/>
      <c r="N122" s="503"/>
      <c r="O122" s="503"/>
      <c r="P122" s="503"/>
      <c r="Q122" s="503"/>
      <c r="R122" s="503"/>
      <c r="S122" s="503"/>
      <c r="T122" s="577"/>
      <c r="U122" s="577"/>
      <c r="V122" s="577"/>
      <c r="W122" s="577"/>
      <c r="X122" s="577"/>
      <c r="Y122" s="577"/>
      <c r="Z122" s="503"/>
      <c r="AA122" s="503"/>
      <c r="AB122" s="503"/>
    </row>
    <row r="123" spans="1:28" ht="12.75">
      <c r="A123" s="580"/>
      <c r="B123" s="581"/>
      <c r="C123" s="581"/>
      <c r="D123" s="581"/>
      <c r="E123" s="581"/>
      <c r="F123" s="581"/>
      <c r="G123" s="581"/>
      <c r="H123" s="503"/>
      <c r="I123" s="503"/>
      <c r="J123" s="503"/>
      <c r="K123" s="503"/>
      <c r="L123" s="503"/>
      <c r="M123" s="503"/>
      <c r="N123" s="503"/>
      <c r="O123" s="503"/>
      <c r="P123" s="503"/>
      <c r="Q123" s="503"/>
      <c r="R123" s="503"/>
      <c r="S123" s="503"/>
      <c r="T123" s="577"/>
      <c r="U123" s="577"/>
      <c r="V123" s="577"/>
      <c r="W123" s="577"/>
      <c r="X123" s="577"/>
      <c r="Y123" s="577"/>
      <c r="Z123" s="503"/>
      <c r="AA123" s="503"/>
      <c r="AB123" s="503"/>
    </row>
    <row r="124" spans="1:28" ht="12.75">
      <c r="A124" s="580"/>
      <c r="B124" s="581"/>
      <c r="C124" s="581"/>
      <c r="D124" s="581"/>
      <c r="E124" s="581"/>
      <c r="F124" s="581"/>
      <c r="G124" s="581"/>
      <c r="H124" s="503"/>
      <c r="I124" s="503"/>
      <c r="J124" s="503"/>
      <c r="K124" s="503"/>
      <c r="L124" s="503"/>
      <c r="M124" s="503"/>
      <c r="N124" s="503"/>
      <c r="O124" s="503"/>
      <c r="P124" s="503"/>
      <c r="Q124" s="503"/>
      <c r="R124" s="503"/>
      <c r="S124" s="503"/>
      <c r="T124" s="577"/>
      <c r="U124" s="577"/>
      <c r="V124" s="577"/>
      <c r="W124" s="577"/>
      <c r="X124" s="577"/>
      <c r="Y124" s="577"/>
      <c r="Z124" s="503"/>
      <c r="AA124" s="503"/>
      <c r="AB124" s="503"/>
    </row>
    <row r="125" spans="1:28" ht="12.75">
      <c r="A125" s="580"/>
      <c r="B125" s="581"/>
      <c r="C125" s="581"/>
      <c r="D125" s="581"/>
      <c r="E125" s="581"/>
      <c r="F125" s="581"/>
      <c r="G125" s="581"/>
      <c r="H125" s="503"/>
      <c r="I125" s="503"/>
      <c r="J125" s="503"/>
      <c r="K125" s="503"/>
      <c r="L125" s="503"/>
      <c r="M125" s="503"/>
      <c r="N125" s="503"/>
      <c r="O125" s="503"/>
      <c r="P125" s="503"/>
      <c r="Q125" s="503"/>
      <c r="R125" s="503"/>
      <c r="S125" s="503"/>
      <c r="T125" s="577"/>
      <c r="U125" s="577"/>
      <c r="V125" s="577"/>
      <c r="W125" s="577"/>
      <c r="X125" s="577"/>
      <c r="Y125" s="577"/>
      <c r="Z125" s="503"/>
      <c r="AA125" s="503"/>
      <c r="AB125" s="503"/>
    </row>
    <row r="126" spans="1:28" ht="12.75">
      <c r="A126" s="580"/>
      <c r="B126" s="581"/>
      <c r="C126" s="581"/>
      <c r="D126" s="581"/>
      <c r="E126" s="581"/>
      <c r="F126" s="581"/>
      <c r="G126" s="581"/>
      <c r="H126" s="503"/>
      <c r="I126" s="503"/>
      <c r="J126" s="503"/>
      <c r="K126" s="503"/>
      <c r="L126" s="503"/>
      <c r="M126" s="503"/>
      <c r="N126" s="503"/>
      <c r="O126" s="503"/>
      <c r="P126" s="503"/>
      <c r="Q126" s="503"/>
      <c r="R126" s="503"/>
      <c r="S126" s="503"/>
      <c r="T126" s="577"/>
      <c r="U126" s="577"/>
      <c r="V126" s="577"/>
      <c r="W126" s="577"/>
      <c r="X126" s="577"/>
      <c r="Y126" s="577"/>
      <c r="Z126" s="503"/>
      <c r="AA126" s="503"/>
      <c r="AB126" s="503"/>
    </row>
    <row r="127" spans="1:28" ht="12.75">
      <c r="A127" s="580"/>
      <c r="B127" s="581"/>
      <c r="C127" s="581"/>
      <c r="D127" s="581"/>
      <c r="E127" s="581"/>
      <c r="F127" s="581"/>
      <c r="G127" s="581"/>
      <c r="H127" s="503"/>
      <c r="I127" s="503"/>
      <c r="J127" s="503"/>
      <c r="K127" s="503"/>
      <c r="L127" s="503"/>
      <c r="M127" s="503"/>
      <c r="N127" s="503"/>
      <c r="O127" s="503"/>
      <c r="P127" s="503"/>
      <c r="Q127" s="503"/>
      <c r="R127" s="503"/>
      <c r="S127" s="503"/>
      <c r="T127" s="577"/>
      <c r="U127" s="577"/>
      <c r="V127" s="577"/>
      <c r="W127" s="577"/>
      <c r="X127" s="577"/>
      <c r="Y127" s="577"/>
      <c r="Z127" s="503"/>
      <c r="AA127" s="503"/>
      <c r="AB127" s="503"/>
    </row>
    <row r="128" spans="1:28" ht="12.75">
      <c r="A128" s="580"/>
      <c r="B128" s="581"/>
      <c r="C128" s="581"/>
      <c r="D128" s="581"/>
      <c r="E128" s="581"/>
      <c r="F128" s="581"/>
      <c r="G128" s="581"/>
      <c r="H128" s="503"/>
      <c r="I128" s="503"/>
      <c r="J128" s="503"/>
      <c r="K128" s="503"/>
      <c r="L128" s="503"/>
      <c r="M128" s="503"/>
      <c r="N128" s="503"/>
      <c r="O128" s="503"/>
      <c r="P128" s="503"/>
      <c r="Q128" s="503"/>
      <c r="R128" s="503"/>
      <c r="S128" s="503"/>
      <c r="T128" s="577"/>
      <c r="U128" s="503"/>
      <c r="V128" s="503"/>
      <c r="W128" s="503"/>
      <c r="X128" s="503"/>
      <c r="Y128" s="503"/>
      <c r="Z128" s="503"/>
      <c r="AA128" s="503"/>
      <c r="AB128" s="503"/>
    </row>
    <row r="129" spans="1:28" ht="12.75">
      <c r="A129" s="580"/>
      <c r="B129" s="581"/>
      <c r="C129" s="581"/>
      <c r="D129" s="581"/>
      <c r="E129" s="581"/>
      <c r="F129" s="581"/>
      <c r="G129" s="581"/>
      <c r="H129" s="503"/>
      <c r="I129" s="503"/>
      <c r="J129" s="503"/>
      <c r="K129" s="503"/>
      <c r="L129" s="503"/>
      <c r="M129" s="503"/>
      <c r="N129" s="503"/>
      <c r="O129" s="503"/>
      <c r="P129" s="503"/>
      <c r="Q129" s="503"/>
      <c r="R129" s="503"/>
      <c r="S129" s="503"/>
      <c r="T129" s="577"/>
      <c r="U129" s="503"/>
      <c r="V129" s="503"/>
      <c r="W129" s="503"/>
      <c r="X129" s="503"/>
      <c r="Y129" s="503"/>
      <c r="Z129" s="503"/>
      <c r="AA129" s="503"/>
      <c r="AB129" s="503"/>
    </row>
    <row r="130" spans="1:28" ht="12.75">
      <c r="A130" s="580"/>
      <c r="B130" s="581"/>
      <c r="C130" s="581"/>
      <c r="D130" s="581"/>
      <c r="E130" s="581"/>
      <c r="F130" s="581"/>
      <c r="G130" s="581"/>
      <c r="H130" s="503"/>
      <c r="I130" s="503"/>
      <c r="J130" s="503"/>
      <c r="K130" s="503"/>
      <c r="L130" s="503"/>
      <c r="M130" s="503"/>
      <c r="N130" s="503"/>
      <c r="O130" s="503"/>
      <c r="P130" s="503"/>
      <c r="Q130" s="503"/>
      <c r="R130" s="503"/>
      <c r="S130" s="503"/>
      <c r="T130" s="577"/>
      <c r="U130" s="503"/>
      <c r="V130" s="503"/>
      <c r="W130" s="503"/>
      <c r="X130" s="503"/>
      <c r="Y130" s="503"/>
      <c r="Z130" s="503"/>
      <c r="AA130" s="503"/>
      <c r="AB130" s="503"/>
    </row>
    <row r="131" spans="1:71" s="13" customFormat="1" ht="12.75">
      <c r="A131" s="582"/>
      <c r="B131" s="582"/>
      <c r="C131" s="582"/>
      <c r="D131" s="582"/>
      <c r="E131" s="582"/>
      <c r="F131" s="582"/>
      <c r="G131" s="581"/>
      <c r="H131" s="583"/>
      <c r="I131" s="58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77"/>
      <c r="U131" s="503"/>
      <c r="V131" s="503"/>
      <c r="W131" s="503"/>
      <c r="X131" s="503"/>
      <c r="Y131" s="503"/>
      <c r="Z131" s="503"/>
      <c r="AA131" s="503"/>
      <c r="AB131" s="503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s="498" customFormat="1" ht="12.75">
      <c r="A132" s="582"/>
      <c r="B132" s="582"/>
      <c r="C132" s="582"/>
      <c r="D132" s="582"/>
      <c r="E132" s="582"/>
      <c r="F132" s="582"/>
      <c r="G132" s="581"/>
      <c r="H132" s="583"/>
      <c r="I132" s="583"/>
      <c r="J132" s="503"/>
      <c r="K132" s="503"/>
      <c r="L132" s="503"/>
      <c r="M132" s="503"/>
      <c r="N132" s="503"/>
      <c r="O132" s="503"/>
      <c r="P132" s="503"/>
      <c r="Q132" s="503"/>
      <c r="R132" s="503"/>
      <c r="S132" s="503"/>
      <c r="T132" s="577"/>
      <c r="U132" s="503"/>
      <c r="V132" s="503"/>
      <c r="W132" s="503"/>
      <c r="X132" s="503"/>
      <c r="Y132" s="503"/>
      <c r="Z132" s="503"/>
      <c r="AA132" s="503"/>
      <c r="AB132" s="503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28" ht="12.75">
      <c r="A133" s="503"/>
      <c r="B133" s="503"/>
      <c r="C133" s="503"/>
      <c r="D133" s="503"/>
      <c r="E133" s="503"/>
      <c r="F133" s="503"/>
      <c r="G133" s="581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77"/>
      <c r="U133" s="503"/>
      <c r="V133" s="503"/>
      <c r="W133" s="503"/>
      <c r="X133" s="503"/>
      <c r="Y133" s="503"/>
      <c r="Z133" s="503"/>
      <c r="AA133" s="503"/>
      <c r="AB133" s="503"/>
    </row>
    <row r="134" spans="1:28" ht="12.75">
      <c r="A134" s="503"/>
      <c r="B134" s="503"/>
      <c r="C134" s="503"/>
      <c r="D134" s="503"/>
      <c r="E134" s="503"/>
      <c r="F134" s="503"/>
      <c r="G134" s="582"/>
      <c r="H134" s="503"/>
      <c r="I134" s="503"/>
      <c r="J134" s="503"/>
      <c r="K134" s="503"/>
      <c r="L134" s="503"/>
      <c r="M134" s="503"/>
      <c r="N134" s="503"/>
      <c r="O134" s="503"/>
      <c r="P134" s="503"/>
      <c r="Q134" s="503"/>
      <c r="R134" s="503"/>
      <c r="S134" s="503"/>
      <c r="T134" s="577"/>
      <c r="U134" s="503"/>
      <c r="V134" s="503"/>
      <c r="W134" s="503"/>
      <c r="X134" s="503"/>
      <c r="Y134" s="503"/>
      <c r="Z134" s="503"/>
      <c r="AA134" s="503"/>
      <c r="AB134" s="503"/>
    </row>
    <row r="135" spans="1:28" ht="12.75">
      <c r="A135" s="503"/>
      <c r="B135" s="503"/>
      <c r="C135" s="503"/>
      <c r="D135" s="503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  <c r="O135" s="503"/>
      <c r="P135" s="503"/>
      <c r="Q135" s="503"/>
      <c r="R135" s="503"/>
      <c r="S135" s="503"/>
      <c r="T135" s="577"/>
      <c r="U135" s="503"/>
      <c r="V135" s="503"/>
      <c r="W135" s="503"/>
      <c r="X135" s="503"/>
      <c r="Y135" s="503"/>
      <c r="Z135" s="503"/>
      <c r="AA135" s="503"/>
      <c r="AB135" s="503"/>
    </row>
    <row r="136" spans="1:28" ht="12.75">
      <c r="A136" s="503"/>
      <c r="B136" s="503"/>
      <c r="C136" s="503"/>
      <c r="D136" s="503"/>
      <c r="E136" s="503"/>
      <c r="F136" s="503"/>
      <c r="G136" s="503"/>
      <c r="H136" s="503"/>
      <c r="I136" s="503"/>
      <c r="J136" s="503"/>
      <c r="K136" s="503"/>
      <c r="L136" s="503"/>
      <c r="M136" s="503"/>
      <c r="N136" s="503"/>
      <c r="O136" s="503"/>
      <c r="P136" s="503"/>
      <c r="Q136" s="503"/>
      <c r="R136" s="503"/>
      <c r="S136" s="503"/>
      <c r="T136" s="577"/>
      <c r="U136" s="503"/>
      <c r="V136" s="503"/>
      <c r="W136" s="503"/>
      <c r="X136" s="503"/>
      <c r="Y136" s="503"/>
      <c r="Z136" s="503"/>
      <c r="AA136" s="503"/>
      <c r="AB136" s="503"/>
    </row>
    <row r="137" spans="1:28" ht="12.75">
      <c r="A137" s="503"/>
      <c r="B137" s="503"/>
      <c r="C137" s="503"/>
      <c r="D137" s="503"/>
      <c r="E137" s="503"/>
      <c r="F137" s="503"/>
      <c r="G137" s="503"/>
      <c r="H137" s="503"/>
      <c r="I137" s="503"/>
      <c r="J137" s="503"/>
      <c r="K137" s="503"/>
      <c r="L137" s="503"/>
      <c r="M137" s="503"/>
      <c r="N137" s="503"/>
      <c r="O137" s="503"/>
      <c r="P137" s="503"/>
      <c r="Q137" s="503"/>
      <c r="R137" s="503"/>
      <c r="S137" s="503"/>
      <c r="T137" s="577"/>
      <c r="U137" s="503"/>
      <c r="V137" s="503"/>
      <c r="W137" s="503"/>
      <c r="X137" s="503"/>
      <c r="Y137" s="503"/>
      <c r="Z137" s="503"/>
      <c r="AA137" s="503"/>
      <c r="AB137" s="503"/>
    </row>
    <row r="138" spans="1:28" ht="12.75">
      <c r="A138" s="503"/>
      <c r="B138" s="503"/>
      <c r="C138" s="503"/>
      <c r="D138" s="503"/>
      <c r="E138" s="503"/>
      <c r="F138" s="503"/>
      <c r="G138" s="503"/>
      <c r="H138" s="503"/>
      <c r="I138" s="503"/>
      <c r="J138" s="503"/>
      <c r="K138" s="503"/>
      <c r="L138" s="503"/>
      <c r="M138" s="503"/>
      <c r="N138" s="503"/>
      <c r="O138" s="503"/>
      <c r="P138" s="503"/>
      <c r="Q138" s="503"/>
      <c r="R138" s="503"/>
      <c r="S138" s="503"/>
      <c r="T138" s="577"/>
      <c r="U138" s="503"/>
      <c r="V138" s="503"/>
      <c r="W138" s="503"/>
      <c r="X138" s="503"/>
      <c r="Y138" s="503"/>
      <c r="Z138" s="503"/>
      <c r="AA138" s="503"/>
      <c r="AB138" s="503"/>
    </row>
    <row r="139" spans="1:28" ht="12.75">
      <c r="A139" s="503"/>
      <c r="B139" s="503"/>
      <c r="C139" s="503"/>
      <c r="D139" s="503"/>
      <c r="E139" s="503"/>
      <c r="F139" s="503"/>
      <c r="G139" s="503"/>
      <c r="H139" s="503"/>
      <c r="I139" s="503"/>
      <c r="J139" s="503"/>
      <c r="K139" s="503"/>
      <c r="L139" s="503"/>
      <c r="M139" s="503"/>
      <c r="N139" s="503"/>
      <c r="O139" s="503"/>
      <c r="P139" s="503"/>
      <c r="Q139" s="503"/>
      <c r="R139" s="503"/>
      <c r="S139" s="503"/>
      <c r="T139" s="577"/>
      <c r="U139" s="503"/>
      <c r="V139" s="503"/>
      <c r="W139" s="503"/>
      <c r="X139" s="503"/>
      <c r="Y139" s="503"/>
      <c r="Z139" s="503"/>
      <c r="AA139" s="503"/>
      <c r="AB139" s="503"/>
    </row>
    <row r="140" spans="1:28" ht="12.75">
      <c r="A140" s="503"/>
      <c r="B140" s="503"/>
      <c r="C140" s="503"/>
      <c r="D140" s="503"/>
      <c r="E140" s="503"/>
      <c r="F140" s="503"/>
      <c r="G140" s="503"/>
      <c r="H140" s="503"/>
      <c r="I140" s="503"/>
      <c r="J140" s="503"/>
      <c r="K140" s="503"/>
      <c r="L140" s="503"/>
      <c r="M140" s="503"/>
      <c r="N140" s="503"/>
      <c r="O140" s="503"/>
      <c r="P140" s="503"/>
      <c r="Q140" s="503"/>
      <c r="R140" s="503"/>
      <c r="S140" s="503"/>
      <c r="T140" s="577"/>
      <c r="U140" s="503"/>
      <c r="V140" s="503"/>
      <c r="W140" s="503"/>
      <c r="X140" s="503"/>
      <c r="Y140" s="503"/>
      <c r="Z140" s="503"/>
      <c r="AA140" s="503"/>
      <c r="AB140" s="503"/>
    </row>
    <row r="141" spans="1:28" ht="12.75">
      <c r="A141" s="503"/>
      <c r="B141" s="503"/>
      <c r="C141" s="503"/>
      <c r="D141" s="503"/>
      <c r="E141" s="503"/>
      <c r="F141" s="503"/>
      <c r="G141" s="503"/>
      <c r="H141" s="503"/>
      <c r="I141" s="503"/>
      <c r="J141" s="503"/>
      <c r="K141" s="503"/>
      <c r="L141" s="503"/>
      <c r="M141" s="503"/>
      <c r="N141" s="503"/>
      <c r="O141" s="503"/>
      <c r="P141" s="503"/>
      <c r="Q141" s="503"/>
      <c r="R141" s="503"/>
      <c r="S141" s="503"/>
      <c r="T141" s="577"/>
      <c r="U141" s="503"/>
      <c r="V141" s="503"/>
      <c r="W141" s="503"/>
      <c r="X141" s="503"/>
      <c r="Y141" s="503"/>
      <c r="Z141" s="503"/>
      <c r="AA141" s="503"/>
      <c r="AB141" s="503"/>
    </row>
    <row r="142" spans="1:28" ht="12.75">
      <c r="A142" s="503"/>
      <c r="B142" s="503"/>
      <c r="C142" s="503"/>
      <c r="D142" s="503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3"/>
      <c r="P142" s="503"/>
      <c r="Q142" s="503"/>
      <c r="R142" s="503"/>
      <c r="S142" s="503"/>
      <c r="T142" s="577"/>
      <c r="U142" s="503"/>
      <c r="V142" s="503"/>
      <c r="W142" s="503"/>
      <c r="X142" s="503"/>
      <c r="Y142" s="503"/>
      <c r="Z142" s="503"/>
      <c r="AA142" s="503"/>
      <c r="AB142" s="503"/>
    </row>
    <row r="143" spans="1:28" ht="12.75">
      <c r="A143" s="503"/>
      <c r="B143" s="503"/>
      <c r="C143" s="503"/>
      <c r="D143" s="503"/>
      <c r="E143" s="503"/>
      <c r="F143" s="503"/>
      <c r="G143" s="503"/>
      <c r="H143" s="503"/>
      <c r="I143" s="503"/>
      <c r="J143" s="503"/>
      <c r="K143" s="503"/>
      <c r="L143" s="503"/>
      <c r="M143" s="503"/>
      <c r="N143" s="503"/>
      <c r="O143" s="503"/>
      <c r="P143" s="503"/>
      <c r="Q143" s="503"/>
      <c r="R143" s="503"/>
      <c r="S143" s="503"/>
      <c r="T143" s="577"/>
      <c r="U143" s="503"/>
      <c r="V143" s="503"/>
      <c r="W143" s="503"/>
      <c r="X143" s="503"/>
      <c r="Y143" s="503"/>
      <c r="Z143" s="503"/>
      <c r="AA143" s="503"/>
      <c r="AB143" s="503"/>
    </row>
    <row r="144" spans="1:28" ht="12.75">
      <c r="A144" s="503"/>
      <c r="B144" s="503"/>
      <c r="C144" s="503"/>
      <c r="D144" s="503"/>
      <c r="E144" s="503"/>
      <c r="F144" s="503"/>
      <c r="G144" s="503"/>
      <c r="H144" s="503"/>
      <c r="I144" s="503"/>
      <c r="J144" s="503"/>
      <c r="K144" s="503"/>
      <c r="L144" s="503"/>
      <c r="M144" s="503"/>
      <c r="N144" s="503"/>
      <c r="O144" s="503"/>
      <c r="P144" s="503"/>
      <c r="Q144" s="503"/>
      <c r="R144" s="503"/>
      <c r="S144" s="503"/>
      <c r="T144" s="577"/>
      <c r="U144" s="503"/>
      <c r="V144" s="503"/>
      <c r="W144" s="503"/>
      <c r="X144" s="503"/>
      <c r="Y144" s="503"/>
      <c r="Z144" s="503"/>
      <c r="AA144" s="503"/>
      <c r="AB144" s="503"/>
    </row>
    <row r="145" spans="1:28" ht="12.75">
      <c r="A145" s="503"/>
      <c r="B145" s="503"/>
      <c r="C145" s="503"/>
      <c r="D145" s="503"/>
      <c r="E145" s="503"/>
      <c r="F145" s="503"/>
      <c r="G145" s="503"/>
      <c r="H145" s="503"/>
      <c r="I145" s="503"/>
      <c r="J145" s="503"/>
      <c r="K145" s="503"/>
      <c r="L145" s="503"/>
      <c r="M145" s="503"/>
      <c r="N145" s="503"/>
      <c r="O145" s="503"/>
      <c r="P145" s="503"/>
      <c r="Q145" s="503"/>
      <c r="R145" s="503"/>
      <c r="S145" s="503"/>
      <c r="T145" s="577"/>
      <c r="U145" s="503"/>
      <c r="V145" s="503"/>
      <c r="W145" s="503"/>
      <c r="X145" s="503"/>
      <c r="Y145" s="503"/>
      <c r="Z145" s="503"/>
      <c r="AA145" s="503"/>
      <c r="AB145" s="503"/>
    </row>
    <row r="146" spans="1:28" ht="12.75">
      <c r="A146" s="503"/>
      <c r="B146" s="503"/>
      <c r="C146" s="503"/>
      <c r="D146" s="503"/>
      <c r="E146" s="503"/>
      <c r="F146" s="503"/>
      <c r="G146" s="503"/>
      <c r="H146" s="503"/>
      <c r="I146" s="503"/>
      <c r="J146" s="503"/>
      <c r="K146" s="503"/>
      <c r="L146" s="503"/>
      <c r="M146" s="503"/>
      <c r="N146" s="503"/>
      <c r="O146" s="503"/>
      <c r="P146" s="503"/>
      <c r="Q146" s="503"/>
      <c r="R146" s="503"/>
      <c r="S146" s="503"/>
      <c r="T146" s="577"/>
      <c r="U146" s="503"/>
      <c r="V146" s="503"/>
      <c r="W146" s="503"/>
      <c r="X146" s="503"/>
      <c r="Y146" s="503"/>
      <c r="Z146" s="503"/>
      <c r="AA146" s="503"/>
      <c r="AB146" s="503"/>
    </row>
    <row r="147" spans="1:28" ht="12.75">
      <c r="A147" s="503"/>
      <c r="B147" s="503"/>
      <c r="C147" s="503"/>
      <c r="D147" s="503"/>
      <c r="E147" s="503"/>
      <c r="F147" s="503"/>
      <c r="G147" s="503"/>
      <c r="H147" s="503"/>
      <c r="I147" s="503"/>
      <c r="J147" s="503"/>
      <c r="K147" s="503"/>
      <c r="L147" s="503"/>
      <c r="M147" s="503"/>
      <c r="N147" s="503"/>
      <c r="O147" s="503"/>
      <c r="P147" s="503"/>
      <c r="Q147" s="503"/>
      <c r="R147" s="503"/>
      <c r="S147" s="503"/>
      <c r="T147" s="577"/>
      <c r="U147" s="503"/>
      <c r="V147" s="503"/>
      <c r="W147" s="503"/>
      <c r="X147" s="503"/>
      <c r="Y147" s="503"/>
      <c r="Z147" s="503"/>
      <c r="AA147" s="503"/>
      <c r="AB147" s="503"/>
    </row>
    <row r="148" spans="1:28" ht="12.75">
      <c r="A148" s="503"/>
      <c r="B148" s="503"/>
      <c r="C148" s="503"/>
      <c r="D148" s="503"/>
      <c r="E148" s="503"/>
      <c r="F148" s="503"/>
      <c r="G148" s="503"/>
      <c r="H148" s="503"/>
      <c r="I148" s="503"/>
      <c r="J148" s="503"/>
      <c r="K148" s="503"/>
      <c r="L148" s="503"/>
      <c r="M148" s="503"/>
      <c r="N148" s="503"/>
      <c r="O148" s="503"/>
      <c r="P148" s="503"/>
      <c r="Q148" s="503"/>
      <c r="R148" s="503"/>
      <c r="S148" s="503"/>
      <c r="T148" s="577"/>
      <c r="U148" s="503"/>
      <c r="V148" s="503"/>
      <c r="W148" s="503"/>
      <c r="X148" s="503"/>
      <c r="Y148" s="503"/>
      <c r="Z148" s="503"/>
      <c r="AA148" s="503"/>
      <c r="AB148" s="503"/>
    </row>
    <row r="149" spans="1:28" ht="12.75">
      <c r="A149" s="503"/>
      <c r="B149" s="503"/>
      <c r="C149" s="503"/>
      <c r="D149" s="503"/>
      <c r="E149" s="503"/>
      <c r="F149" s="503"/>
      <c r="G149" s="503"/>
      <c r="H149" s="503"/>
      <c r="I149" s="503"/>
      <c r="J149" s="503"/>
      <c r="K149" s="503"/>
      <c r="L149" s="503"/>
      <c r="M149" s="503"/>
      <c r="N149" s="503"/>
      <c r="O149" s="503"/>
      <c r="P149" s="503"/>
      <c r="Q149" s="503"/>
      <c r="R149" s="503"/>
      <c r="S149" s="503"/>
      <c r="T149" s="577"/>
      <c r="U149" s="503"/>
      <c r="V149" s="503"/>
      <c r="W149" s="503"/>
      <c r="X149" s="503"/>
      <c r="Y149" s="503"/>
      <c r="Z149" s="503"/>
      <c r="AA149" s="503"/>
      <c r="AB149" s="503"/>
    </row>
    <row r="150" spans="1:28" ht="12.75">
      <c r="A150" s="503"/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  <c r="Q150" s="503"/>
      <c r="R150" s="503"/>
      <c r="S150" s="503"/>
      <c r="T150" s="577"/>
      <c r="U150" s="503"/>
      <c r="V150" s="503"/>
      <c r="W150" s="503"/>
      <c r="X150" s="503"/>
      <c r="Y150" s="503"/>
      <c r="Z150" s="503"/>
      <c r="AA150" s="503"/>
      <c r="AB150" s="503"/>
    </row>
    <row r="151" spans="1:28" ht="12.75">
      <c r="A151" s="503"/>
      <c r="B151" s="503"/>
      <c r="C151" s="503"/>
      <c r="D151" s="503"/>
      <c r="E151" s="503"/>
      <c r="F151" s="503"/>
      <c r="G151" s="503"/>
      <c r="H151" s="503"/>
      <c r="I151" s="503"/>
      <c r="J151" s="503"/>
      <c r="K151" s="503"/>
      <c r="L151" s="503"/>
      <c r="M151" s="503"/>
      <c r="N151" s="503"/>
      <c r="O151" s="503"/>
      <c r="P151" s="503"/>
      <c r="Q151" s="503"/>
      <c r="R151" s="503"/>
      <c r="S151" s="503"/>
      <c r="T151" s="577"/>
      <c r="U151" s="503"/>
      <c r="V151" s="503"/>
      <c r="W151" s="503"/>
      <c r="X151" s="503"/>
      <c r="Y151" s="503"/>
      <c r="Z151" s="503"/>
      <c r="AA151" s="503"/>
      <c r="AB151" s="503"/>
    </row>
    <row r="152" spans="1:28" ht="12.75">
      <c r="A152" s="503"/>
      <c r="B152" s="503"/>
      <c r="C152" s="503"/>
      <c r="D152" s="503"/>
      <c r="E152" s="503"/>
      <c r="F152" s="503"/>
      <c r="G152" s="503"/>
      <c r="H152" s="503"/>
      <c r="I152" s="503"/>
      <c r="J152" s="503"/>
      <c r="K152" s="503"/>
      <c r="L152" s="503"/>
      <c r="M152" s="503"/>
      <c r="N152" s="503"/>
      <c r="O152" s="503"/>
      <c r="P152" s="503"/>
      <c r="Q152" s="503"/>
      <c r="R152" s="503"/>
      <c r="S152" s="503"/>
      <c r="T152" s="577"/>
      <c r="U152" s="503"/>
      <c r="V152" s="503"/>
      <c r="W152" s="503"/>
      <c r="X152" s="503"/>
      <c r="Y152" s="503"/>
      <c r="Z152" s="503"/>
      <c r="AA152" s="503"/>
      <c r="AB152" s="503"/>
    </row>
    <row r="153" spans="1:28" ht="12.75">
      <c r="A153" s="503"/>
      <c r="B153" s="503"/>
      <c r="C153" s="503"/>
      <c r="D153" s="503"/>
      <c r="E153" s="503"/>
      <c r="F153" s="503"/>
      <c r="G153" s="503"/>
      <c r="H153" s="503"/>
      <c r="I153" s="503"/>
      <c r="J153" s="503"/>
      <c r="K153" s="503"/>
      <c r="L153" s="503"/>
      <c r="M153" s="503"/>
      <c r="N153" s="503"/>
      <c r="O153" s="503"/>
      <c r="P153" s="503"/>
      <c r="Q153" s="503"/>
      <c r="R153" s="503"/>
      <c r="S153" s="503"/>
      <c r="T153" s="577"/>
      <c r="U153" s="503"/>
      <c r="V153" s="503"/>
      <c r="W153" s="503"/>
      <c r="X153" s="503"/>
      <c r="Y153" s="503"/>
      <c r="Z153" s="503"/>
      <c r="AA153" s="503"/>
      <c r="AB153" s="503"/>
    </row>
    <row r="154" spans="1:28" ht="12.75">
      <c r="A154" s="503"/>
      <c r="B154" s="503"/>
      <c r="C154" s="503"/>
      <c r="D154" s="503"/>
      <c r="E154" s="503"/>
      <c r="F154" s="503"/>
      <c r="G154" s="503"/>
      <c r="H154" s="503"/>
      <c r="I154" s="503"/>
      <c r="J154" s="503"/>
      <c r="K154" s="503"/>
      <c r="L154" s="503"/>
      <c r="M154" s="503"/>
      <c r="N154" s="503"/>
      <c r="O154" s="503"/>
      <c r="P154" s="503"/>
      <c r="Q154" s="503"/>
      <c r="R154" s="503"/>
      <c r="S154" s="503"/>
      <c r="T154" s="577"/>
      <c r="U154" s="503"/>
      <c r="V154" s="503"/>
      <c r="W154" s="503"/>
      <c r="X154" s="503"/>
      <c r="Y154" s="503"/>
      <c r="Z154" s="503"/>
      <c r="AA154" s="503"/>
      <c r="AB154" s="503"/>
    </row>
    <row r="155" spans="1:28" ht="12.75">
      <c r="A155" s="503"/>
      <c r="B155" s="503"/>
      <c r="C155" s="503"/>
      <c r="D155" s="503"/>
      <c r="E155" s="503"/>
      <c r="F155" s="503"/>
      <c r="G155" s="503"/>
      <c r="H155" s="503"/>
      <c r="I155" s="503"/>
      <c r="J155" s="503"/>
      <c r="K155" s="503"/>
      <c r="L155" s="503"/>
      <c r="M155" s="503"/>
      <c r="N155" s="503"/>
      <c r="O155" s="503"/>
      <c r="P155" s="503"/>
      <c r="Q155" s="503"/>
      <c r="R155" s="503"/>
      <c r="S155" s="503"/>
      <c r="T155" s="577"/>
      <c r="U155" s="503"/>
      <c r="V155" s="503"/>
      <c r="W155" s="503"/>
      <c r="X155" s="503"/>
      <c r="Y155" s="503"/>
      <c r="Z155" s="503"/>
      <c r="AA155" s="503"/>
      <c r="AB155" s="503"/>
    </row>
    <row r="156" spans="1:28" ht="12.75">
      <c r="A156" s="503"/>
      <c r="B156" s="503"/>
      <c r="C156" s="503"/>
      <c r="D156" s="503"/>
      <c r="E156" s="503"/>
      <c r="F156" s="503"/>
      <c r="G156" s="503"/>
      <c r="H156" s="503"/>
      <c r="I156" s="503"/>
      <c r="J156" s="503"/>
      <c r="K156" s="503"/>
      <c r="L156" s="503"/>
      <c r="M156" s="503"/>
      <c r="N156" s="503"/>
      <c r="O156" s="503"/>
      <c r="P156" s="503"/>
      <c r="Q156" s="503"/>
      <c r="R156" s="503"/>
      <c r="S156" s="503"/>
      <c r="T156" s="577"/>
      <c r="U156" s="503"/>
      <c r="V156" s="503"/>
      <c r="W156" s="503"/>
      <c r="X156" s="503"/>
      <c r="Y156" s="503"/>
      <c r="Z156" s="503"/>
      <c r="AA156" s="503"/>
      <c r="AB156" s="503"/>
    </row>
    <row r="157" spans="1:28" ht="12.75">
      <c r="A157" s="503"/>
      <c r="B157" s="503"/>
      <c r="C157" s="503"/>
      <c r="D157" s="503"/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77"/>
      <c r="U157" s="503"/>
      <c r="V157" s="503"/>
      <c r="W157" s="503"/>
      <c r="X157" s="503"/>
      <c r="Y157" s="503"/>
      <c r="Z157" s="503"/>
      <c r="AA157" s="503"/>
      <c r="AB157" s="503"/>
    </row>
    <row r="158" spans="1:28" ht="12.75">
      <c r="A158" s="503"/>
      <c r="B158" s="503"/>
      <c r="C158" s="503"/>
      <c r="D158" s="503"/>
      <c r="E158" s="503"/>
      <c r="F158" s="503"/>
      <c r="G158" s="503"/>
      <c r="H158" s="503"/>
      <c r="I158" s="503"/>
      <c r="J158" s="503"/>
      <c r="K158" s="503"/>
      <c r="L158" s="503"/>
      <c r="M158" s="503"/>
      <c r="N158" s="503"/>
      <c r="O158" s="503"/>
      <c r="P158" s="503"/>
      <c r="Q158" s="503"/>
      <c r="R158" s="503"/>
      <c r="S158" s="503"/>
      <c r="T158" s="577"/>
      <c r="U158" s="503"/>
      <c r="V158" s="503"/>
      <c r="W158" s="503"/>
      <c r="X158" s="503"/>
      <c r="Y158" s="503"/>
      <c r="Z158" s="503"/>
      <c r="AA158" s="503"/>
      <c r="AB158" s="503"/>
    </row>
    <row r="159" spans="1:28" ht="12.75">
      <c r="A159" s="503"/>
      <c r="B159" s="503"/>
      <c r="C159" s="503"/>
      <c r="D159" s="503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77"/>
      <c r="U159" s="503"/>
      <c r="V159" s="503"/>
      <c r="W159" s="503"/>
      <c r="X159" s="503"/>
      <c r="Y159" s="503"/>
      <c r="Z159" s="503"/>
      <c r="AA159" s="503"/>
      <c r="AB159" s="503"/>
    </row>
    <row r="160" spans="1:28" ht="12.75">
      <c r="A160" s="503"/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  <c r="P160" s="503"/>
      <c r="Q160" s="503"/>
      <c r="R160" s="503"/>
      <c r="S160" s="503"/>
      <c r="T160" s="577"/>
      <c r="U160" s="503"/>
      <c r="V160" s="503"/>
      <c r="W160" s="503"/>
      <c r="X160" s="503"/>
      <c r="Y160" s="503"/>
      <c r="Z160" s="503"/>
      <c r="AA160" s="503"/>
      <c r="AB160" s="503"/>
    </row>
    <row r="161" spans="1:28" ht="12.75">
      <c r="A161" s="503"/>
      <c r="B161" s="503"/>
      <c r="C161" s="503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77"/>
      <c r="U161" s="503"/>
      <c r="V161" s="503"/>
      <c r="W161" s="503"/>
      <c r="X161" s="503"/>
      <c r="Y161" s="503"/>
      <c r="Z161" s="503"/>
      <c r="AA161" s="503"/>
      <c r="AB161" s="503"/>
    </row>
    <row r="162" spans="1:28" ht="12.75">
      <c r="A162" s="503"/>
      <c r="B162" s="503"/>
      <c r="C162" s="503"/>
      <c r="D162" s="503"/>
      <c r="E162" s="503"/>
      <c r="F162" s="503"/>
      <c r="G162" s="503"/>
      <c r="H162" s="503"/>
      <c r="I162" s="503"/>
      <c r="J162" s="503"/>
      <c r="K162" s="503"/>
      <c r="L162" s="503"/>
      <c r="M162" s="503"/>
      <c r="N162" s="503"/>
      <c r="O162" s="503"/>
      <c r="P162" s="503"/>
      <c r="Q162" s="503"/>
      <c r="R162" s="503"/>
      <c r="S162" s="503"/>
      <c r="T162" s="577"/>
      <c r="U162" s="503"/>
      <c r="V162" s="503"/>
      <c r="W162" s="503"/>
      <c r="X162" s="503"/>
      <c r="Y162" s="503"/>
      <c r="Z162" s="503"/>
      <c r="AA162" s="503"/>
      <c r="AB162" s="503"/>
    </row>
    <row r="163" spans="1:28" ht="12.75">
      <c r="A163" s="503"/>
      <c r="B163" s="503"/>
      <c r="C163" s="503"/>
      <c r="D163" s="503"/>
      <c r="E163" s="503"/>
      <c r="F163" s="503"/>
      <c r="G163" s="503"/>
      <c r="H163" s="503"/>
      <c r="I163" s="503"/>
      <c r="J163" s="503"/>
      <c r="K163" s="503"/>
      <c r="L163" s="503"/>
      <c r="M163" s="503"/>
      <c r="N163" s="503"/>
      <c r="O163" s="503"/>
      <c r="P163" s="503"/>
      <c r="Q163" s="503"/>
      <c r="R163" s="503"/>
      <c r="S163" s="503"/>
      <c r="T163" s="577"/>
      <c r="U163" s="503"/>
      <c r="V163" s="503"/>
      <c r="W163" s="503"/>
      <c r="X163" s="503"/>
      <c r="Y163" s="503"/>
      <c r="Z163" s="503"/>
      <c r="AA163" s="503"/>
      <c r="AB163" s="503"/>
    </row>
    <row r="164" spans="1:28" ht="12.75">
      <c r="A164" s="503"/>
      <c r="B164" s="503"/>
      <c r="C164" s="503"/>
      <c r="D164" s="503"/>
      <c r="E164" s="503"/>
      <c r="F164" s="503"/>
      <c r="G164" s="503"/>
      <c r="H164" s="503"/>
      <c r="I164" s="503"/>
      <c r="J164" s="503"/>
      <c r="K164" s="503"/>
      <c r="L164" s="503"/>
      <c r="M164" s="503"/>
      <c r="N164" s="503"/>
      <c r="O164" s="503"/>
      <c r="P164" s="503"/>
      <c r="Q164" s="503"/>
      <c r="R164" s="503"/>
      <c r="S164" s="503"/>
      <c r="T164" s="577"/>
      <c r="U164" s="503"/>
      <c r="V164" s="503"/>
      <c r="W164" s="503"/>
      <c r="X164" s="503"/>
      <c r="Y164" s="503"/>
      <c r="Z164" s="503"/>
      <c r="AA164" s="503"/>
      <c r="AB164" s="503"/>
    </row>
    <row r="165" spans="1:28" ht="12.75">
      <c r="A165" s="503"/>
      <c r="B165" s="503"/>
      <c r="C165" s="503"/>
      <c r="D165" s="503"/>
      <c r="E165" s="503"/>
      <c r="F165" s="503"/>
      <c r="G165" s="503"/>
      <c r="H165" s="503"/>
      <c r="I165" s="503"/>
      <c r="J165" s="503"/>
      <c r="K165" s="503"/>
      <c r="L165" s="503"/>
      <c r="M165" s="503"/>
      <c r="N165" s="503"/>
      <c r="O165" s="503"/>
      <c r="P165" s="503"/>
      <c r="Q165" s="503"/>
      <c r="R165" s="503"/>
      <c r="S165" s="503"/>
      <c r="T165" s="577"/>
      <c r="U165" s="503"/>
      <c r="V165" s="503"/>
      <c r="W165" s="503"/>
      <c r="X165" s="503"/>
      <c r="Y165" s="503"/>
      <c r="Z165" s="503"/>
      <c r="AA165" s="503"/>
      <c r="AB165" s="503"/>
    </row>
    <row r="166" spans="1:28" ht="12.75">
      <c r="A166" s="503"/>
      <c r="B166" s="503"/>
      <c r="C166" s="503"/>
      <c r="D166" s="503"/>
      <c r="E166" s="503"/>
      <c r="F166" s="503"/>
      <c r="G166" s="503"/>
      <c r="H166" s="503"/>
      <c r="I166" s="503"/>
      <c r="J166" s="503"/>
      <c r="K166" s="503"/>
      <c r="L166" s="503"/>
      <c r="M166" s="503"/>
      <c r="N166" s="503"/>
      <c r="O166" s="503"/>
      <c r="P166" s="503"/>
      <c r="Q166" s="503"/>
      <c r="R166" s="503"/>
      <c r="S166" s="503"/>
      <c r="T166" s="577"/>
      <c r="U166" s="503"/>
      <c r="V166" s="503"/>
      <c r="W166" s="503"/>
      <c r="X166" s="503"/>
      <c r="Y166" s="503"/>
      <c r="Z166" s="503"/>
      <c r="AA166" s="503"/>
      <c r="AB166" s="503"/>
    </row>
    <row r="167" spans="1:28" ht="12.75">
      <c r="A167" s="503"/>
      <c r="B167" s="503"/>
      <c r="C167" s="503"/>
      <c r="D167" s="503"/>
      <c r="E167" s="503"/>
      <c r="F167" s="503"/>
      <c r="G167" s="503"/>
      <c r="H167" s="503"/>
      <c r="I167" s="503"/>
      <c r="J167" s="503"/>
      <c r="K167" s="503"/>
      <c r="L167" s="503"/>
      <c r="M167" s="503"/>
      <c r="N167" s="503"/>
      <c r="O167" s="503"/>
      <c r="P167" s="503"/>
      <c r="Q167" s="503"/>
      <c r="R167" s="503"/>
      <c r="S167" s="503"/>
      <c r="T167" s="577"/>
      <c r="U167" s="503"/>
      <c r="V167" s="503"/>
      <c r="W167" s="503"/>
      <c r="X167" s="503"/>
      <c r="Y167" s="503"/>
      <c r="Z167" s="503"/>
      <c r="AA167" s="503"/>
      <c r="AB167" s="503"/>
    </row>
    <row r="168" spans="1:28" ht="12.75">
      <c r="A168" s="503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03"/>
      <c r="T168" s="577"/>
      <c r="U168" s="503"/>
      <c r="V168" s="503"/>
      <c r="W168" s="503"/>
      <c r="X168" s="503"/>
      <c r="Y168" s="503"/>
      <c r="Z168" s="503"/>
      <c r="AA168" s="503"/>
      <c r="AB168" s="503"/>
    </row>
    <row r="169" spans="1:28" ht="12.75">
      <c r="A169" s="503"/>
      <c r="B169" s="503"/>
      <c r="C169" s="503"/>
      <c r="D169" s="503"/>
      <c r="E169" s="503"/>
      <c r="F169" s="503"/>
      <c r="G169" s="503"/>
      <c r="H169" s="503"/>
      <c r="I169" s="503"/>
      <c r="J169" s="503"/>
      <c r="K169" s="503"/>
      <c r="L169" s="503"/>
      <c r="M169" s="503"/>
      <c r="N169" s="503"/>
      <c r="O169" s="503"/>
      <c r="P169" s="503"/>
      <c r="Q169" s="503"/>
      <c r="R169" s="503"/>
      <c r="S169" s="503"/>
      <c r="T169" s="577"/>
      <c r="U169" s="503"/>
      <c r="V169" s="503"/>
      <c r="W169" s="503"/>
      <c r="X169" s="503"/>
      <c r="Y169" s="503"/>
      <c r="Z169" s="503"/>
      <c r="AA169" s="503"/>
      <c r="AB169" s="503"/>
    </row>
    <row r="170" spans="1:28" ht="12.75">
      <c r="A170" s="503"/>
      <c r="B170" s="503"/>
      <c r="C170" s="503"/>
      <c r="D170" s="503"/>
      <c r="E170" s="503"/>
      <c r="F170" s="503"/>
      <c r="G170" s="503"/>
      <c r="H170" s="503"/>
      <c r="I170" s="503"/>
      <c r="J170" s="503"/>
      <c r="K170" s="503"/>
      <c r="L170" s="503"/>
      <c r="M170" s="503"/>
      <c r="N170" s="503"/>
      <c r="O170" s="503"/>
      <c r="P170" s="503"/>
      <c r="Q170" s="503"/>
      <c r="R170" s="503"/>
      <c r="S170" s="503"/>
      <c r="T170" s="577"/>
      <c r="U170" s="503"/>
      <c r="V170" s="503"/>
      <c r="W170" s="503"/>
      <c r="X170" s="503"/>
      <c r="Y170" s="503"/>
      <c r="Z170" s="503"/>
      <c r="AA170" s="503"/>
      <c r="AB170" s="503"/>
    </row>
    <row r="171" spans="1:28" ht="12.75">
      <c r="A171" s="503"/>
      <c r="B171" s="503"/>
      <c r="C171" s="503"/>
      <c r="D171" s="503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77"/>
      <c r="U171" s="503"/>
      <c r="V171" s="503"/>
      <c r="W171" s="503"/>
      <c r="X171" s="503"/>
      <c r="Y171" s="503"/>
      <c r="Z171" s="503"/>
      <c r="AA171" s="503"/>
      <c r="AB171" s="503"/>
    </row>
    <row r="172" spans="1:28" ht="12.75">
      <c r="A172" s="503"/>
      <c r="B172" s="503"/>
      <c r="C172" s="503"/>
      <c r="D172" s="503"/>
      <c r="E172" s="503"/>
      <c r="F172" s="503"/>
      <c r="G172" s="503"/>
      <c r="H172" s="503"/>
      <c r="I172" s="503"/>
      <c r="J172" s="503"/>
      <c r="K172" s="503"/>
      <c r="L172" s="503"/>
      <c r="M172" s="503"/>
      <c r="N172" s="503"/>
      <c r="O172" s="503"/>
      <c r="P172" s="503"/>
      <c r="Q172" s="503"/>
      <c r="R172" s="503"/>
      <c r="S172" s="503"/>
      <c r="T172" s="577"/>
      <c r="U172" s="503"/>
      <c r="V172" s="503"/>
      <c r="W172" s="503"/>
      <c r="X172" s="503"/>
      <c r="Y172" s="503"/>
      <c r="Z172" s="503"/>
      <c r="AA172" s="503"/>
      <c r="AB172" s="503"/>
    </row>
    <row r="173" spans="1:28" ht="12.75">
      <c r="A173" s="503"/>
      <c r="B173" s="503"/>
      <c r="C173" s="503"/>
      <c r="D173" s="503"/>
      <c r="E173" s="503"/>
      <c r="F173" s="503"/>
      <c r="G173" s="503"/>
      <c r="H173" s="503"/>
      <c r="I173" s="503"/>
      <c r="J173" s="503"/>
      <c r="K173" s="503"/>
      <c r="L173" s="503"/>
      <c r="M173" s="503"/>
      <c r="N173" s="503"/>
      <c r="O173" s="503"/>
      <c r="P173" s="503"/>
      <c r="Q173" s="503"/>
      <c r="R173" s="503"/>
      <c r="S173" s="503"/>
      <c r="T173" s="503"/>
      <c r="U173" s="503"/>
      <c r="V173" s="503"/>
      <c r="W173" s="503"/>
      <c r="X173" s="503"/>
      <c r="Y173" s="503"/>
      <c r="Z173" s="503"/>
      <c r="AA173" s="503"/>
      <c r="AB173" s="503"/>
    </row>
    <row r="174" spans="1:28" ht="12.75">
      <c r="A174" s="503"/>
      <c r="B174" s="503"/>
      <c r="C174" s="503"/>
      <c r="D174" s="503"/>
      <c r="E174" s="503"/>
      <c r="F174" s="503"/>
      <c r="G174" s="503"/>
      <c r="H174" s="503"/>
      <c r="I174" s="503"/>
      <c r="J174" s="503"/>
      <c r="K174" s="503"/>
      <c r="L174" s="503"/>
      <c r="M174" s="503"/>
      <c r="N174" s="503"/>
      <c r="O174" s="503"/>
      <c r="P174" s="503"/>
      <c r="Q174" s="503"/>
      <c r="R174" s="503"/>
      <c r="S174" s="503"/>
      <c r="T174" s="503"/>
      <c r="U174" s="503"/>
      <c r="V174" s="503"/>
      <c r="W174" s="503"/>
      <c r="X174" s="503"/>
      <c r="Y174" s="503"/>
      <c r="Z174" s="503"/>
      <c r="AA174" s="503"/>
      <c r="AB174" s="503"/>
    </row>
    <row r="175" spans="1:28" ht="12.75">
      <c r="A175" s="503"/>
      <c r="B175" s="503"/>
      <c r="C175" s="503"/>
      <c r="D175" s="503"/>
      <c r="E175" s="503"/>
      <c r="F175" s="503"/>
      <c r="G175" s="503"/>
      <c r="H175" s="503"/>
      <c r="I175" s="503"/>
      <c r="J175" s="503"/>
      <c r="K175" s="503"/>
      <c r="L175" s="503"/>
      <c r="M175" s="503"/>
      <c r="N175" s="503"/>
      <c r="O175" s="503"/>
      <c r="P175" s="503"/>
      <c r="Q175" s="503"/>
      <c r="R175" s="503"/>
      <c r="S175" s="503"/>
      <c r="T175" s="503"/>
      <c r="U175" s="503"/>
      <c r="V175" s="503"/>
      <c r="W175" s="503"/>
      <c r="X175" s="503"/>
      <c r="Y175" s="503"/>
      <c r="Z175" s="503"/>
      <c r="AA175" s="503"/>
      <c r="AB175" s="503"/>
    </row>
    <row r="176" spans="1:28" ht="12.75">
      <c r="A176" s="503"/>
      <c r="B176" s="503"/>
      <c r="C176" s="503"/>
      <c r="D176" s="503"/>
      <c r="E176" s="503"/>
      <c r="F176" s="503"/>
      <c r="G176" s="503"/>
      <c r="H176" s="503"/>
      <c r="I176" s="503"/>
      <c r="J176" s="503"/>
      <c r="K176" s="503"/>
      <c r="L176" s="503"/>
      <c r="M176" s="503"/>
      <c r="N176" s="503"/>
      <c r="O176" s="503"/>
      <c r="P176" s="503"/>
      <c r="Q176" s="503"/>
      <c r="R176" s="503"/>
      <c r="S176" s="503"/>
      <c r="T176" s="503"/>
      <c r="U176" s="503"/>
      <c r="V176" s="503"/>
      <c r="W176" s="503"/>
      <c r="X176" s="503"/>
      <c r="Y176" s="503"/>
      <c r="Z176" s="503"/>
      <c r="AA176" s="503"/>
      <c r="AB176" s="503"/>
    </row>
    <row r="177" spans="1:28" ht="12.75">
      <c r="A177" s="503"/>
      <c r="B177" s="503"/>
      <c r="C177" s="503"/>
      <c r="D177" s="503"/>
      <c r="E177" s="503"/>
      <c r="F177" s="503"/>
      <c r="G177" s="503"/>
      <c r="H177" s="503"/>
      <c r="I177" s="503"/>
      <c r="J177" s="503"/>
      <c r="K177" s="503"/>
      <c r="L177" s="503"/>
      <c r="M177" s="503"/>
      <c r="N177" s="503"/>
      <c r="O177" s="503"/>
      <c r="P177" s="503"/>
      <c r="Q177" s="503"/>
      <c r="R177" s="503"/>
      <c r="S177" s="503"/>
      <c r="T177" s="503"/>
      <c r="U177" s="503"/>
      <c r="V177" s="503"/>
      <c r="W177" s="503"/>
      <c r="X177" s="503"/>
      <c r="Y177" s="503"/>
      <c r="Z177" s="503"/>
      <c r="AA177" s="503"/>
      <c r="AB177" s="503"/>
    </row>
    <row r="178" spans="1:28" ht="12.75">
      <c r="A178" s="503"/>
      <c r="B178" s="503"/>
      <c r="C178" s="503"/>
      <c r="D178" s="503"/>
      <c r="E178" s="503"/>
      <c r="F178" s="503"/>
      <c r="G178" s="503"/>
      <c r="H178" s="503"/>
      <c r="I178" s="503"/>
      <c r="J178" s="503"/>
      <c r="K178" s="503"/>
      <c r="L178" s="503"/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3"/>
      <c r="X178" s="503"/>
      <c r="Y178" s="503"/>
      <c r="Z178" s="503"/>
      <c r="AA178" s="503"/>
      <c r="AB178" s="503"/>
    </row>
    <row r="179" spans="1:28" ht="12.75">
      <c r="A179" s="503"/>
      <c r="B179" s="503"/>
      <c r="C179" s="503"/>
      <c r="D179" s="503"/>
      <c r="E179" s="503"/>
      <c r="F179" s="503"/>
      <c r="G179" s="503"/>
      <c r="H179" s="503"/>
      <c r="I179" s="503"/>
      <c r="J179" s="503"/>
      <c r="K179" s="503"/>
      <c r="L179" s="503"/>
      <c r="M179" s="503"/>
      <c r="N179" s="503"/>
      <c r="O179" s="503"/>
      <c r="P179" s="503"/>
      <c r="Q179" s="503"/>
      <c r="R179" s="503"/>
      <c r="S179" s="503"/>
      <c r="T179" s="503"/>
      <c r="U179" s="503"/>
      <c r="V179" s="503"/>
      <c r="W179" s="503"/>
      <c r="X179" s="503"/>
      <c r="Y179" s="503"/>
      <c r="Z179" s="503"/>
      <c r="AA179" s="503"/>
      <c r="AB179" s="503"/>
    </row>
    <row r="180" spans="1:28" ht="12.75">
      <c r="A180" s="503"/>
      <c r="B180" s="503"/>
      <c r="C180" s="503"/>
      <c r="D180" s="503"/>
      <c r="E180" s="503"/>
      <c r="F180" s="503"/>
      <c r="G180" s="503"/>
      <c r="H180" s="503"/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503"/>
      <c r="V180" s="503"/>
      <c r="W180" s="503"/>
      <c r="X180" s="503"/>
      <c r="Y180" s="503"/>
      <c r="Z180" s="503"/>
      <c r="AA180" s="503"/>
      <c r="AB180" s="503"/>
    </row>
    <row r="181" spans="1:28" ht="12.75">
      <c r="A181" s="503"/>
      <c r="B181" s="503"/>
      <c r="C181" s="503"/>
      <c r="D181" s="503"/>
      <c r="E181" s="503"/>
      <c r="F181" s="503"/>
      <c r="G181" s="503"/>
      <c r="H181" s="503"/>
      <c r="I181" s="503"/>
      <c r="J181" s="503"/>
      <c r="K181" s="503"/>
      <c r="L181" s="503"/>
      <c r="M181" s="503"/>
      <c r="N181" s="503"/>
      <c r="O181" s="503"/>
      <c r="P181" s="503"/>
      <c r="Q181" s="503"/>
      <c r="R181" s="503"/>
      <c r="S181" s="503"/>
      <c r="T181" s="503"/>
      <c r="U181" s="503"/>
      <c r="V181" s="503"/>
      <c r="W181" s="503"/>
      <c r="X181" s="503"/>
      <c r="Y181" s="503"/>
      <c r="Z181" s="503"/>
      <c r="AA181" s="503"/>
      <c r="AB181" s="503"/>
    </row>
    <row r="182" spans="1:28" ht="12.75">
      <c r="A182" s="503"/>
      <c r="B182" s="503"/>
      <c r="C182" s="503"/>
      <c r="D182" s="503"/>
      <c r="E182" s="503"/>
      <c r="F182" s="503"/>
      <c r="G182" s="503"/>
      <c r="H182" s="503"/>
      <c r="I182" s="503"/>
      <c r="J182" s="503"/>
      <c r="K182" s="503"/>
      <c r="L182" s="503"/>
      <c r="M182" s="503"/>
      <c r="N182" s="503"/>
      <c r="O182" s="503"/>
      <c r="P182" s="503"/>
      <c r="Q182" s="503"/>
      <c r="R182" s="503"/>
      <c r="S182" s="503"/>
      <c r="T182" s="503"/>
      <c r="U182" s="503"/>
      <c r="V182" s="503"/>
      <c r="W182" s="503"/>
      <c r="X182" s="503"/>
      <c r="Y182" s="503"/>
      <c r="Z182" s="503"/>
      <c r="AA182" s="503"/>
      <c r="AB182" s="503"/>
    </row>
    <row r="183" spans="1:28" ht="12.75">
      <c r="A183" s="503"/>
      <c r="B183" s="503"/>
      <c r="C183" s="503"/>
      <c r="D183" s="503"/>
      <c r="E183" s="503"/>
      <c r="F183" s="503"/>
      <c r="G183" s="503"/>
      <c r="H183" s="503"/>
      <c r="I183" s="503"/>
      <c r="J183" s="503"/>
      <c r="K183" s="503"/>
      <c r="L183" s="503"/>
      <c r="M183" s="503"/>
      <c r="N183" s="503"/>
      <c r="O183" s="503"/>
      <c r="P183" s="503"/>
      <c r="Q183" s="503"/>
      <c r="R183" s="503"/>
      <c r="S183" s="503"/>
      <c r="T183" s="503"/>
      <c r="U183" s="503"/>
      <c r="V183" s="503"/>
      <c r="W183" s="503"/>
      <c r="X183" s="503"/>
      <c r="Y183" s="503"/>
      <c r="Z183" s="503"/>
      <c r="AA183" s="503"/>
      <c r="AB183" s="503"/>
    </row>
    <row r="184" spans="1:28" ht="12.75">
      <c r="A184" s="503"/>
      <c r="B184" s="503"/>
      <c r="C184" s="503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</row>
    <row r="185" spans="1:28" ht="12.75">
      <c r="A185" s="503"/>
      <c r="B185" s="503"/>
      <c r="C185" s="503"/>
      <c r="D185" s="503"/>
      <c r="E185" s="503"/>
      <c r="F185" s="503"/>
      <c r="G185" s="503"/>
      <c r="H185" s="503"/>
      <c r="I185" s="503"/>
      <c r="J185" s="503"/>
      <c r="K185" s="503"/>
      <c r="L185" s="503"/>
      <c r="M185" s="503"/>
      <c r="N185" s="503"/>
      <c r="O185" s="503"/>
      <c r="P185" s="503"/>
      <c r="Q185" s="503"/>
      <c r="R185" s="503"/>
      <c r="S185" s="503"/>
      <c r="T185" s="503"/>
      <c r="U185" s="503"/>
      <c r="V185" s="503"/>
      <c r="W185" s="503"/>
      <c r="X185" s="503"/>
      <c r="Y185" s="503"/>
      <c r="Z185" s="503"/>
      <c r="AA185" s="503"/>
      <c r="AB185" s="503"/>
    </row>
    <row r="186" spans="1:28" ht="12.75">
      <c r="A186" s="503"/>
      <c r="B186" s="503"/>
      <c r="C186" s="503"/>
      <c r="D186" s="503"/>
      <c r="E186" s="503"/>
      <c r="F186" s="503"/>
      <c r="G186" s="503"/>
      <c r="H186" s="503"/>
      <c r="I186" s="503"/>
      <c r="J186" s="503"/>
      <c r="K186" s="503"/>
      <c r="L186" s="503"/>
      <c r="M186" s="503"/>
      <c r="N186" s="503"/>
      <c r="O186" s="503"/>
      <c r="P186" s="503"/>
      <c r="Q186" s="503"/>
      <c r="R186" s="503"/>
      <c r="S186" s="503"/>
      <c r="T186" s="503"/>
      <c r="U186" s="503"/>
      <c r="V186" s="503"/>
      <c r="W186" s="503"/>
      <c r="X186" s="503"/>
      <c r="Y186" s="503"/>
      <c r="Z186" s="503"/>
      <c r="AA186" s="503"/>
      <c r="AB186" s="503"/>
    </row>
    <row r="187" spans="1:28" ht="12.75">
      <c r="A187" s="503"/>
      <c r="B187" s="503"/>
      <c r="C187" s="503"/>
      <c r="D187" s="503"/>
      <c r="E187" s="503"/>
      <c r="F187" s="503"/>
      <c r="G187" s="503"/>
      <c r="H187" s="503"/>
      <c r="I187" s="503"/>
      <c r="J187" s="503"/>
      <c r="K187" s="503"/>
      <c r="L187" s="503"/>
      <c r="M187" s="503"/>
      <c r="N187" s="503"/>
      <c r="O187" s="503"/>
      <c r="P187" s="503"/>
      <c r="Q187" s="503"/>
      <c r="R187" s="503"/>
      <c r="S187" s="503"/>
      <c r="T187" s="503"/>
      <c r="U187" s="503"/>
      <c r="V187" s="503"/>
      <c r="W187" s="503"/>
      <c r="X187" s="503"/>
      <c r="Y187" s="503"/>
      <c r="Z187" s="503"/>
      <c r="AA187" s="503"/>
      <c r="AB187" s="503"/>
    </row>
    <row r="188" spans="1:28" ht="12.75">
      <c r="A188" s="503"/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503"/>
      <c r="M188" s="503"/>
      <c r="N188" s="503"/>
      <c r="O188" s="503"/>
      <c r="P188" s="503"/>
      <c r="Q188" s="503"/>
      <c r="R188" s="503"/>
      <c r="S188" s="503"/>
      <c r="T188" s="503"/>
      <c r="U188" s="503"/>
      <c r="V188" s="503"/>
      <c r="W188" s="503"/>
      <c r="X188" s="503"/>
      <c r="Y188" s="503"/>
      <c r="Z188" s="503"/>
      <c r="AA188" s="503"/>
      <c r="AB188" s="503"/>
    </row>
    <row r="189" spans="1:28" ht="12.75">
      <c r="A189" s="503"/>
      <c r="B189" s="503"/>
      <c r="C189" s="503"/>
      <c r="D189" s="503"/>
      <c r="E189" s="503"/>
      <c r="F189" s="503"/>
      <c r="G189" s="503"/>
      <c r="H189" s="503"/>
      <c r="I189" s="503"/>
      <c r="J189" s="503"/>
      <c r="K189" s="503"/>
      <c r="L189" s="503"/>
      <c r="M189" s="503"/>
      <c r="N189" s="503"/>
      <c r="O189" s="503"/>
      <c r="P189" s="503"/>
      <c r="Q189" s="503"/>
      <c r="R189" s="503"/>
      <c r="S189" s="503"/>
      <c r="T189" s="503"/>
      <c r="U189" s="503"/>
      <c r="V189" s="503"/>
      <c r="W189" s="503"/>
      <c r="X189" s="503"/>
      <c r="Y189" s="503"/>
      <c r="Z189" s="503"/>
      <c r="AA189" s="503"/>
      <c r="AB189" s="503"/>
    </row>
    <row r="190" spans="1:28" ht="12.75">
      <c r="A190" s="503"/>
      <c r="B190" s="503"/>
      <c r="C190" s="503"/>
      <c r="D190" s="503"/>
      <c r="E190" s="503"/>
      <c r="F190" s="503"/>
      <c r="G190" s="503"/>
      <c r="H190" s="503"/>
      <c r="I190" s="503"/>
      <c r="J190" s="503"/>
      <c r="K190" s="503"/>
      <c r="L190" s="503"/>
      <c r="M190" s="503"/>
      <c r="N190" s="503"/>
      <c r="O190" s="503"/>
      <c r="P190" s="503"/>
      <c r="Q190" s="503"/>
      <c r="R190" s="503"/>
      <c r="S190" s="503"/>
      <c r="T190" s="503"/>
      <c r="U190" s="503"/>
      <c r="V190" s="503"/>
      <c r="W190" s="503"/>
      <c r="X190" s="503"/>
      <c r="Y190" s="503"/>
      <c r="Z190" s="503"/>
      <c r="AA190" s="503"/>
      <c r="AB190" s="503"/>
    </row>
    <row r="191" spans="1:28" ht="12.75">
      <c r="A191" s="503"/>
      <c r="B191" s="503"/>
      <c r="C191" s="503"/>
      <c r="D191" s="503"/>
      <c r="E191" s="503"/>
      <c r="F191" s="503"/>
      <c r="G191" s="503"/>
      <c r="H191" s="503"/>
      <c r="I191" s="503"/>
      <c r="J191" s="503"/>
      <c r="K191" s="503"/>
      <c r="L191" s="503"/>
      <c r="M191" s="503"/>
      <c r="N191" s="503"/>
      <c r="O191" s="503"/>
      <c r="P191" s="503"/>
      <c r="Q191" s="503"/>
      <c r="R191" s="503"/>
      <c r="S191" s="503"/>
      <c r="T191" s="503"/>
      <c r="U191" s="503"/>
      <c r="V191" s="503"/>
      <c r="W191" s="503"/>
      <c r="X191" s="503"/>
      <c r="Y191" s="503"/>
      <c r="Z191" s="503"/>
      <c r="AA191" s="503"/>
      <c r="AB191" s="503"/>
    </row>
    <row r="192" spans="1:28" ht="12.75">
      <c r="A192" s="503"/>
      <c r="B192" s="503"/>
      <c r="C192" s="503"/>
      <c r="D192" s="503"/>
      <c r="E192" s="503"/>
      <c r="F192" s="503"/>
      <c r="G192" s="503"/>
      <c r="H192" s="503"/>
      <c r="I192" s="503"/>
      <c r="J192" s="503"/>
      <c r="K192" s="503"/>
      <c r="L192" s="503"/>
      <c r="M192" s="503"/>
      <c r="N192" s="503"/>
      <c r="O192" s="503"/>
      <c r="P192" s="503"/>
      <c r="Q192" s="503"/>
      <c r="R192" s="503"/>
      <c r="S192" s="503"/>
      <c r="T192" s="503"/>
      <c r="U192" s="503"/>
      <c r="V192" s="503"/>
      <c r="W192" s="503"/>
      <c r="X192" s="503"/>
      <c r="Y192" s="503"/>
      <c r="Z192" s="503"/>
      <c r="AA192" s="503"/>
      <c r="AB192" s="503"/>
    </row>
    <row r="193" spans="1:28" ht="12.75">
      <c r="A193" s="503"/>
      <c r="B193" s="503"/>
      <c r="C193" s="503"/>
      <c r="D193" s="503"/>
      <c r="E193" s="503"/>
      <c r="F193" s="503"/>
      <c r="G193" s="503"/>
      <c r="H193" s="503"/>
      <c r="I193" s="503"/>
      <c r="J193" s="503"/>
      <c r="K193" s="503"/>
      <c r="L193" s="503"/>
      <c r="M193" s="503"/>
      <c r="N193" s="503"/>
      <c r="O193" s="503"/>
      <c r="P193" s="503"/>
      <c r="Q193" s="503"/>
      <c r="R193" s="503"/>
      <c r="S193" s="503"/>
      <c r="T193" s="503"/>
      <c r="U193" s="503"/>
      <c r="V193" s="503"/>
      <c r="W193" s="503"/>
      <c r="X193" s="503"/>
      <c r="Y193" s="503"/>
      <c r="Z193" s="503"/>
      <c r="AA193" s="503"/>
      <c r="AB193" s="503"/>
    </row>
    <row r="194" spans="1:28" ht="12.75">
      <c r="A194" s="503"/>
      <c r="B194" s="503"/>
      <c r="C194" s="503"/>
      <c r="D194" s="503"/>
      <c r="E194" s="503"/>
      <c r="F194" s="503"/>
      <c r="G194" s="503"/>
      <c r="H194" s="503"/>
      <c r="I194" s="503"/>
      <c r="J194" s="503"/>
      <c r="K194" s="503"/>
      <c r="L194" s="503"/>
      <c r="M194" s="503"/>
      <c r="N194" s="503"/>
      <c r="O194" s="503"/>
      <c r="P194" s="503"/>
      <c r="Q194" s="503"/>
      <c r="R194" s="503"/>
      <c r="S194" s="503"/>
      <c r="T194" s="503"/>
      <c r="U194" s="503"/>
      <c r="V194" s="503"/>
      <c r="W194" s="503"/>
      <c r="X194" s="503"/>
      <c r="Y194" s="503"/>
      <c r="Z194" s="503"/>
      <c r="AA194" s="503"/>
      <c r="AB194" s="503"/>
    </row>
    <row r="195" spans="1:28" ht="12.75">
      <c r="A195" s="503"/>
      <c r="B195" s="503"/>
      <c r="C195" s="503"/>
      <c r="D195" s="503"/>
      <c r="E195" s="503"/>
      <c r="F195" s="503"/>
      <c r="G195" s="503"/>
      <c r="H195" s="503"/>
      <c r="I195" s="503"/>
      <c r="J195" s="503"/>
      <c r="K195" s="503"/>
      <c r="L195" s="503"/>
      <c r="M195" s="503"/>
      <c r="N195" s="503"/>
      <c r="O195" s="503"/>
      <c r="P195" s="503"/>
      <c r="Q195" s="503"/>
      <c r="R195" s="503"/>
      <c r="S195" s="503"/>
      <c r="T195" s="503"/>
      <c r="U195" s="503"/>
      <c r="V195" s="503"/>
      <c r="W195" s="503"/>
      <c r="X195" s="503"/>
      <c r="Y195" s="503"/>
      <c r="Z195" s="503"/>
      <c r="AA195" s="503"/>
      <c r="AB195" s="503"/>
    </row>
    <row r="196" spans="1:28" ht="12.75">
      <c r="A196" s="503"/>
      <c r="B196" s="503"/>
      <c r="C196" s="503"/>
      <c r="D196" s="503"/>
      <c r="E196" s="503"/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503"/>
      <c r="Q196" s="503"/>
      <c r="R196" s="503"/>
      <c r="S196" s="503"/>
      <c r="T196" s="503"/>
      <c r="U196" s="503"/>
      <c r="V196" s="503"/>
      <c r="W196" s="503"/>
      <c r="X196" s="503"/>
      <c r="Y196" s="503"/>
      <c r="Z196" s="503"/>
      <c r="AA196" s="503"/>
      <c r="AB196" s="503"/>
    </row>
    <row r="197" spans="1:28" ht="12.75">
      <c r="A197" s="503"/>
      <c r="B197" s="503"/>
      <c r="C197" s="503"/>
      <c r="D197" s="503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</row>
    <row r="198" spans="1:28" ht="12.75">
      <c r="A198" s="503"/>
      <c r="B198" s="503"/>
      <c r="C198" s="503"/>
      <c r="D198" s="503"/>
      <c r="E198" s="503"/>
      <c r="F198" s="503"/>
      <c r="G198" s="503"/>
      <c r="H198" s="503"/>
      <c r="I198" s="503"/>
      <c r="J198" s="503"/>
      <c r="K198" s="503"/>
      <c r="L198" s="503"/>
      <c r="M198" s="503"/>
      <c r="N198" s="503"/>
      <c r="O198" s="503"/>
      <c r="P198" s="503"/>
      <c r="Q198" s="503"/>
      <c r="R198" s="503"/>
      <c r="S198" s="503"/>
      <c r="T198" s="503"/>
      <c r="U198" s="503"/>
      <c r="V198" s="503"/>
      <c r="W198" s="503"/>
      <c r="X198" s="503"/>
      <c r="Y198" s="503"/>
      <c r="Z198" s="503"/>
      <c r="AA198" s="503"/>
      <c r="AB198" s="503"/>
    </row>
    <row r="199" spans="1:28" ht="12.75">
      <c r="A199" s="503"/>
      <c r="B199" s="503"/>
      <c r="C199" s="503"/>
      <c r="D199" s="503"/>
      <c r="E199" s="503"/>
      <c r="F199" s="503"/>
      <c r="G199" s="503"/>
      <c r="H199" s="503"/>
      <c r="I199" s="503"/>
      <c r="J199" s="503"/>
      <c r="K199" s="503"/>
      <c r="L199" s="503"/>
      <c r="M199" s="503"/>
      <c r="N199" s="503"/>
      <c r="O199" s="503"/>
      <c r="P199" s="503"/>
      <c r="Q199" s="503"/>
      <c r="R199" s="503"/>
      <c r="S199" s="503"/>
      <c r="T199" s="503"/>
      <c r="U199" s="503"/>
      <c r="V199" s="503"/>
      <c r="W199" s="503"/>
      <c r="X199" s="503"/>
      <c r="Y199" s="503"/>
      <c r="Z199" s="503"/>
      <c r="AA199" s="503"/>
      <c r="AB199" s="503"/>
    </row>
    <row r="200" spans="1:28" ht="12.75">
      <c r="A200" s="503"/>
      <c r="B200" s="503"/>
      <c r="C200" s="503"/>
      <c r="D200" s="503"/>
      <c r="E200" s="503"/>
      <c r="F200" s="503"/>
      <c r="G200" s="503"/>
      <c r="H200" s="503"/>
      <c r="I200" s="503"/>
      <c r="J200" s="503"/>
      <c r="K200" s="503"/>
      <c r="L200" s="503"/>
      <c r="M200" s="503"/>
      <c r="N200" s="503"/>
      <c r="O200" s="503"/>
      <c r="P200" s="503"/>
      <c r="Q200" s="503"/>
      <c r="R200" s="503"/>
      <c r="S200" s="503"/>
      <c r="T200" s="503"/>
      <c r="U200" s="503"/>
      <c r="V200" s="503"/>
      <c r="W200" s="503"/>
      <c r="X200" s="503"/>
      <c r="Y200" s="503"/>
      <c r="Z200" s="503"/>
      <c r="AA200" s="503"/>
      <c r="AB200" s="503"/>
    </row>
    <row r="201" spans="1:28" ht="12.75">
      <c r="A201" s="503"/>
      <c r="B201" s="503"/>
      <c r="C201" s="503"/>
      <c r="D201" s="503"/>
      <c r="E201" s="503"/>
      <c r="F201" s="503"/>
      <c r="G201" s="503"/>
      <c r="H201" s="503"/>
      <c r="I201" s="503"/>
      <c r="J201" s="503"/>
      <c r="K201" s="503"/>
      <c r="L201" s="503"/>
      <c r="M201" s="503"/>
      <c r="N201" s="503"/>
      <c r="O201" s="503"/>
      <c r="P201" s="503"/>
      <c r="Q201" s="503"/>
      <c r="R201" s="503"/>
      <c r="S201" s="503"/>
      <c r="T201" s="503"/>
      <c r="U201" s="503"/>
      <c r="V201" s="503"/>
      <c r="W201" s="503"/>
      <c r="X201" s="503"/>
      <c r="Y201" s="503"/>
      <c r="Z201" s="503"/>
      <c r="AA201" s="503"/>
      <c r="AB201" s="503"/>
    </row>
    <row r="202" spans="1:28" ht="12.75">
      <c r="A202" s="503"/>
      <c r="B202" s="503"/>
      <c r="C202" s="503"/>
      <c r="D202" s="503"/>
      <c r="E202" s="503"/>
      <c r="F202" s="503"/>
      <c r="G202" s="503"/>
      <c r="H202" s="503"/>
      <c r="I202" s="503"/>
      <c r="J202" s="503"/>
      <c r="K202" s="503"/>
      <c r="L202" s="503"/>
      <c r="M202" s="503"/>
      <c r="N202" s="503"/>
      <c r="O202" s="503"/>
      <c r="P202" s="503"/>
      <c r="Q202" s="503"/>
      <c r="R202" s="503"/>
      <c r="S202" s="503"/>
      <c r="T202" s="503"/>
      <c r="U202" s="503"/>
      <c r="V202" s="503"/>
      <c r="W202" s="503"/>
      <c r="X202" s="503"/>
      <c r="Y202" s="503"/>
      <c r="Z202" s="503"/>
      <c r="AA202" s="503"/>
      <c r="AB202" s="503"/>
    </row>
    <row r="203" spans="1:28" ht="12.75">
      <c r="A203" s="503"/>
      <c r="B203" s="503"/>
      <c r="C203" s="503"/>
      <c r="D203" s="503"/>
      <c r="E203" s="503"/>
      <c r="F203" s="503"/>
      <c r="G203" s="503"/>
      <c r="H203" s="503"/>
      <c r="I203" s="503"/>
      <c r="J203" s="503"/>
      <c r="K203" s="503"/>
      <c r="L203" s="503"/>
      <c r="M203" s="503"/>
      <c r="N203" s="503"/>
      <c r="O203" s="503"/>
      <c r="P203" s="503"/>
      <c r="Q203" s="503"/>
      <c r="R203" s="503"/>
      <c r="S203" s="503"/>
      <c r="T203" s="503"/>
      <c r="U203" s="503"/>
      <c r="V203" s="503"/>
      <c r="W203" s="503"/>
      <c r="X203" s="503"/>
      <c r="Y203" s="503"/>
      <c r="Z203" s="503"/>
      <c r="AA203" s="503"/>
      <c r="AB203" s="503"/>
    </row>
    <row r="204" spans="1:28" ht="12.75">
      <c r="A204" s="503"/>
      <c r="B204" s="503"/>
      <c r="C204" s="503"/>
      <c r="D204" s="503"/>
      <c r="E204" s="503"/>
      <c r="F204" s="503"/>
      <c r="G204" s="503"/>
      <c r="H204" s="503"/>
      <c r="I204" s="503"/>
      <c r="J204" s="503"/>
      <c r="K204" s="503"/>
      <c r="L204" s="503"/>
      <c r="M204" s="503"/>
      <c r="N204" s="503"/>
      <c r="O204" s="503"/>
      <c r="P204" s="503"/>
      <c r="Q204" s="503"/>
      <c r="R204" s="503"/>
      <c r="S204" s="503"/>
      <c r="T204" s="503"/>
      <c r="U204" s="503"/>
      <c r="V204" s="503"/>
      <c r="W204" s="503"/>
      <c r="X204" s="503"/>
      <c r="Y204" s="503"/>
      <c r="Z204" s="503"/>
      <c r="AA204" s="503"/>
      <c r="AB204" s="503"/>
    </row>
    <row r="205" spans="1:28" ht="12.75">
      <c r="A205" s="503"/>
      <c r="B205" s="503"/>
      <c r="C205" s="503"/>
      <c r="D205" s="503"/>
      <c r="E205" s="503"/>
      <c r="F205" s="503"/>
      <c r="G205" s="503"/>
      <c r="H205" s="503"/>
      <c r="I205" s="503"/>
      <c r="J205" s="503"/>
      <c r="K205" s="503"/>
      <c r="L205" s="503"/>
      <c r="M205" s="503"/>
      <c r="N205" s="503"/>
      <c r="O205" s="503"/>
      <c r="P205" s="503"/>
      <c r="Q205" s="503"/>
      <c r="R205" s="503"/>
      <c r="S205" s="503"/>
      <c r="T205" s="503"/>
      <c r="U205" s="503"/>
      <c r="V205" s="503"/>
      <c r="W205" s="503"/>
      <c r="X205" s="503"/>
      <c r="Y205" s="503"/>
      <c r="Z205" s="503"/>
      <c r="AA205" s="503"/>
      <c r="AB205" s="503"/>
    </row>
    <row r="206" spans="1:28" ht="12.75">
      <c r="A206" s="503"/>
      <c r="B206" s="503"/>
      <c r="C206" s="503"/>
      <c r="D206" s="503"/>
      <c r="E206" s="503"/>
      <c r="F206" s="503"/>
      <c r="G206" s="503"/>
      <c r="H206" s="503"/>
      <c r="I206" s="503"/>
      <c r="J206" s="503"/>
      <c r="K206" s="503"/>
      <c r="L206" s="503"/>
      <c r="M206" s="503"/>
      <c r="N206" s="503"/>
      <c r="O206" s="503"/>
      <c r="P206" s="503"/>
      <c r="Q206" s="503"/>
      <c r="R206" s="503"/>
      <c r="S206" s="503"/>
      <c r="T206" s="503"/>
      <c r="U206" s="503"/>
      <c r="V206" s="503"/>
      <c r="W206" s="503"/>
      <c r="X206" s="503"/>
      <c r="Y206" s="503"/>
      <c r="Z206" s="503"/>
      <c r="AA206" s="503"/>
      <c r="AB206" s="503"/>
    </row>
    <row r="207" spans="1:28" ht="12.75">
      <c r="A207" s="503"/>
      <c r="B207" s="503"/>
      <c r="C207" s="503"/>
      <c r="D207" s="503"/>
      <c r="E207" s="503"/>
      <c r="F207" s="503"/>
      <c r="G207" s="503"/>
      <c r="H207" s="503"/>
      <c r="I207" s="503"/>
      <c r="J207" s="503"/>
      <c r="K207" s="503"/>
      <c r="L207" s="503"/>
      <c r="M207" s="503"/>
      <c r="N207" s="503"/>
      <c r="O207" s="503"/>
      <c r="P207" s="503"/>
      <c r="Q207" s="503"/>
      <c r="R207" s="503"/>
      <c r="S207" s="503"/>
      <c r="T207" s="503"/>
      <c r="U207" s="503"/>
      <c r="V207" s="503"/>
      <c r="W207" s="503"/>
      <c r="X207" s="503"/>
      <c r="Y207" s="503"/>
      <c r="Z207" s="503"/>
      <c r="AA207" s="503"/>
      <c r="AB207" s="503"/>
    </row>
    <row r="208" spans="1:28" ht="12.75">
      <c r="A208" s="503"/>
      <c r="B208" s="503"/>
      <c r="C208" s="503"/>
      <c r="D208" s="503"/>
      <c r="E208" s="503"/>
      <c r="F208" s="503"/>
      <c r="G208" s="503"/>
      <c r="H208" s="503"/>
      <c r="I208" s="503"/>
      <c r="J208" s="503"/>
      <c r="K208" s="503"/>
      <c r="L208" s="503"/>
      <c r="M208" s="503"/>
      <c r="N208" s="503"/>
      <c r="O208" s="503"/>
      <c r="P208" s="503"/>
      <c r="Q208" s="503"/>
      <c r="R208" s="503"/>
      <c r="S208" s="503"/>
      <c r="T208" s="503"/>
      <c r="U208" s="503"/>
      <c r="V208" s="503"/>
      <c r="W208" s="503"/>
      <c r="X208" s="503"/>
      <c r="Y208" s="503"/>
      <c r="Z208" s="503"/>
      <c r="AA208" s="503"/>
      <c r="AB208" s="503"/>
    </row>
    <row r="209" spans="1:28" ht="12.75">
      <c r="A209" s="503"/>
      <c r="B209" s="503"/>
      <c r="C209" s="503"/>
      <c r="D209" s="503"/>
      <c r="E209" s="503"/>
      <c r="F209" s="503"/>
      <c r="G209" s="503"/>
      <c r="H209" s="503"/>
      <c r="I209" s="503"/>
      <c r="J209" s="503"/>
      <c r="K209" s="503"/>
      <c r="L209" s="503"/>
      <c r="M209" s="503"/>
      <c r="N209" s="503"/>
      <c r="O209" s="503"/>
      <c r="P209" s="503"/>
      <c r="Q209" s="503"/>
      <c r="R209" s="503"/>
      <c r="S209" s="503"/>
      <c r="T209" s="503"/>
      <c r="U209" s="503"/>
      <c r="V209" s="503"/>
      <c r="W209" s="503"/>
      <c r="X209" s="503"/>
      <c r="Y209" s="503"/>
      <c r="Z209" s="503"/>
      <c r="AA209" s="503"/>
      <c r="AB209" s="503"/>
    </row>
    <row r="210" spans="1:28" ht="12.75">
      <c r="A210" s="503"/>
      <c r="B210" s="503"/>
      <c r="C210" s="503"/>
      <c r="D210" s="503"/>
      <c r="E210" s="503"/>
      <c r="F210" s="503"/>
      <c r="G210" s="503"/>
      <c r="H210" s="503"/>
      <c r="I210" s="503"/>
      <c r="J210" s="503"/>
      <c r="K210" s="503"/>
      <c r="L210" s="503"/>
      <c r="M210" s="503"/>
      <c r="N210" s="503"/>
      <c r="O210" s="503"/>
      <c r="P210" s="503"/>
      <c r="Q210" s="503"/>
      <c r="R210" s="503"/>
      <c r="S210" s="503"/>
      <c r="T210" s="503"/>
      <c r="U210" s="503"/>
      <c r="V210" s="503"/>
      <c r="W210" s="503"/>
      <c r="X210" s="503"/>
      <c r="Y210" s="503"/>
      <c r="Z210" s="503"/>
      <c r="AA210" s="503"/>
      <c r="AB210" s="503"/>
    </row>
    <row r="211" spans="1:28" ht="12.75">
      <c r="A211" s="503"/>
      <c r="B211" s="503"/>
      <c r="C211" s="503"/>
      <c r="D211" s="503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</row>
    <row r="212" spans="1:28" ht="12.75">
      <c r="A212" s="503"/>
      <c r="B212" s="503"/>
      <c r="C212" s="503"/>
      <c r="D212" s="503"/>
      <c r="E212" s="503"/>
      <c r="F212" s="503"/>
      <c r="G212" s="503"/>
      <c r="H212" s="503"/>
      <c r="I212" s="503"/>
      <c r="J212" s="503"/>
      <c r="K212" s="503"/>
      <c r="L212" s="503"/>
      <c r="M212" s="503"/>
      <c r="N212" s="503"/>
      <c r="O212" s="503"/>
      <c r="P212" s="503"/>
      <c r="Q212" s="503"/>
      <c r="R212" s="503"/>
      <c r="S212" s="503"/>
      <c r="T212" s="503"/>
      <c r="U212" s="503"/>
      <c r="V212" s="503"/>
      <c r="W212" s="503"/>
      <c r="X212" s="503"/>
      <c r="Y212" s="503"/>
      <c r="Z212" s="503"/>
      <c r="AA212" s="503"/>
      <c r="AB212" s="503"/>
    </row>
    <row r="213" spans="1:28" ht="12.75">
      <c r="A213" s="503"/>
      <c r="B213" s="503"/>
      <c r="C213" s="503"/>
      <c r="D213" s="503"/>
      <c r="E213" s="503"/>
      <c r="F213" s="503"/>
      <c r="G213" s="503"/>
      <c r="H213" s="503"/>
      <c r="I213" s="503"/>
      <c r="J213" s="503"/>
      <c r="K213" s="503"/>
      <c r="L213" s="503"/>
      <c r="M213" s="503"/>
      <c r="N213" s="503"/>
      <c r="O213" s="503"/>
      <c r="P213" s="503"/>
      <c r="Q213" s="503"/>
      <c r="R213" s="503"/>
      <c r="S213" s="503"/>
      <c r="T213" s="503"/>
      <c r="U213" s="503"/>
      <c r="V213" s="503"/>
      <c r="W213" s="503"/>
      <c r="X213" s="503"/>
      <c r="Y213" s="503"/>
      <c r="Z213" s="503"/>
      <c r="AA213" s="503"/>
      <c r="AB213" s="503"/>
    </row>
    <row r="214" spans="1:28" ht="12.75">
      <c r="A214" s="503"/>
      <c r="B214" s="503"/>
      <c r="C214" s="503"/>
      <c r="D214" s="503"/>
      <c r="E214" s="503"/>
      <c r="F214" s="503"/>
      <c r="G214" s="503"/>
      <c r="H214" s="503"/>
      <c r="I214" s="503"/>
      <c r="J214" s="503"/>
      <c r="K214" s="503"/>
      <c r="L214" s="503"/>
      <c r="M214" s="503"/>
      <c r="N214" s="503"/>
      <c r="O214" s="503"/>
      <c r="P214" s="503"/>
      <c r="Q214" s="503"/>
      <c r="R214" s="503"/>
      <c r="S214" s="503"/>
      <c r="T214" s="503"/>
      <c r="U214" s="503"/>
      <c r="V214" s="503"/>
      <c r="W214" s="503"/>
      <c r="X214" s="503"/>
      <c r="Y214" s="503"/>
      <c r="Z214" s="503"/>
      <c r="AA214" s="503"/>
      <c r="AB214" s="503"/>
    </row>
    <row r="215" spans="1:28" ht="12.75">
      <c r="A215" s="503"/>
      <c r="B215" s="503"/>
      <c r="C215" s="503"/>
      <c r="D215" s="503"/>
      <c r="E215" s="503"/>
      <c r="F215" s="503"/>
      <c r="G215" s="503"/>
      <c r="H215" s="503"/>
      <c r="I215" s="503"/>
      <c r="J215" s="503"/>
      <c r="K215" s="503"/>
      <c r="L215" s="503"/>
      <c r="M215" s="503"/>
      <c r="N215" s="503"/>
      <c r="O215" s="503"/>
      <c r="P215" s="503"/>
      <c r="Q215" s="503"/>
      <c r="R215" s="503"/>
      <c r="S215" s="503"/>
      <c r="T215" s="503"/>
      <c r="U215" s="503"/>
      <c r="V215" s="503"/>
      <c r="W215" s="503"/>
      <c r="X215" s="503"/>
      <c r="Y215" s="503"/>
      <c r="Z215" s="503"/>
      <c r="AA215" s="503"/>
      <c r="AB215" s="503"/>
    </row>
    <row r="216" spans="1:28" ht="12.75">
      <c r="A216" s="503"/>
      <c r="B216" s="503"/>
      <c r="C216" s="503"/>
      <c r="D216" s="503"/>
      <c r="E216" s="503"/>
      <c r="F216" s="503"/>
      <c r="G216" s="503"/>
      <c r="H216" s="503"/>
      <c r="I216" s="503"/>
      <c r="J216" s="503"/>
      <c r="K216" s="503"/>
      <c r="L216" s="503"/>
      <c r="M216" s="503"/>
      <c r="N216" s="503"/>
      <c r="O216" s="503"/>
      <c r="P216" s="503"/>
      <c r="Q216" s="503"/>
      <c r="R216" s="503"/>
      <c r="S216" s="503"/>
      <c r="T216" s="503"/>
      <c r="U216" s="503"/>
      <c r="V216" s="503"/>
      <c r="W216" s="503"/>
      <c r="X216" s="503"/>
      <c r="Y216" s="503"/>
      <c r="Z216" s="503"/>
      <c r="AA216" s="503"/>
      <c r="AB216" s="503"/>
    </row>
    <row r="217" spans="1:28" ht="12.75">
      <c r="A217" s="503"/>
      <c r="B217" s="503"/>
      <c r="C217" s="503"/>
      <c r="D217" s="503"/>
      <c r="E217" s="503"/>
      <c r="F217" s="503"/>
      <c r="G217" s="503"/>
      <c r="H217" s="503"/>
      <c r="I217" s="503"/>
      <c r="J217" s="503"/>
      <c r="K217" s="503"/>
      <c r="L217" s="503"/>
      <c r="M217" s="503"/>
      <c r="N217" s="503"/>
      <c r="O217" s="503"/>
      <c r="P217" s="503"/>
      <c r="Q217" s="503"/>
      <c r="R217" s="503"/>
      <c r="S217" s="503"/>
      <c r="T217" s="503"/>
      <c r="U217" s="503"/>
      <c r="V217" s="503"/>
      <c r="W217" s="503"/>
      <c r="X217" s="503"/>
      <c r="Y217" s="503"/>
      <c r="Z217" s="503"/>
      <c r="AA217" s="503"/>
      <c r="AB217" s="503"/>
    </row>
    <row r="218" spans="1:28" ht="12.75">
      <c r="A218" s="503"/>
      <c r="B218" s="503"/>
      <c r="C218" s="503"/>
      <c r="D218" s="503"/>
      <c r="E218" s="503"/>
      <c r="F218" s="503"/>
      <c r="G218" s="503"/>
      <c r="H218" s="503"/>
      <c r="I218" s="503"/>
      <c r="J218" s="503"/>
      <c r="K218" s="503"/>
      <c r="L218" s="503"/>
      <c r="M218" s="503"/>
      <c r="N218" s="503"/>
      <c r="O218" s="503"/>
      <c r="P218" s="503"/>
      <c r="Q218" s="503"/>
      <c r="R218" s="503"/>
      <c r="S218" s="503"/>
      <c r="T218" s="503"/>
      <c r="U218" s="503"/>
      <c r="V218" s="503"/>
      <c r="W218" s="503"/>
      <c r="X218" s="503"/>
      <c r="Y218" s="503"/>
      <c r="Z218" s="503"/>
      <c r="AA218" s="503"/>
      <c r="AB218" s="503"/>
    </row>
    <row r="219" spans="1:28" ht="12.75">
      <c r="A219" s="503"/>
      <c r="B219" s="503"/>
      <c r="C219" s="503"/>
      <c r="D219" s="503"/>
      <c r="E219" s="503"/>
      <c r="F219" s="503"/>
      <c r="G219" s="503"/>
      <c r="H219" s="503"/>
      <c r="I219" s="503"/>
      <c r="J219" s="503"/>
      <c r="K219" s="503"/>
      <c r="L219" s="503"/>
      <c r="M219" s="503"/>
      <c r="N219" s="503"/>
      <c r="O219" s="503"/>
      <c r="P219" s="503"/>
      <c r="Q219" s="503"/>
      <c r="R219" s="503"/>
      <c r="S219" s="503"/>
      <c r="T219" s="503"/>
      <c r="U219" s="503"/>
      <c r="V219" s="503"/>
      <c r="W219" s="503"/>
      <c r="X219" s="503"/>
      <c r="Y219" s="503"/>
      <c r="Z219" s="503"/>
      <c r="AA219" s="503"/>
      <c r="AB219" s="503"/>
    </row>
    <row r="220" spans="1:28" ht="12.75">
      <c r="A220" s="503"/>
      <c r="B220" s="503"/>
      <c r="C220" s="503"/>
      <c r="D220" s="503"/>
      <c r="E220" s="503"/>
      <c r="F220" s="503"/>
      <c r="G220" s="503"/>
      <c r="H220" s="503"/>
      <c r="I220" s="503"/>
      <c r="J220" s="503"/>
      <c r="K220" s="503"/>
      <c r="L220" s="503"/>
      <c r="M220" s="503"/>
      <c r="N220" s="503"/>
      <c r="O220" s="503"/>
      <c r="P220" s="503"/>
      <c r="Q220" s="503"/>
      <c r="R220" s="503"/>
      <c r="S220" s="503"/>
      <c r="T220" s="503"/>
      <c r="U220" s="503"/>
      <c r="V220" s="503"/>
      <c r="W220" s="503"/>
      <c r="X220" s="503"/>
      <c r="Y220" s="503"/>
      <c r="Z220" s="503"/>
      <c r="AA220" s="503"/>
      <c r="AB220" s="503"/>
    </row>
    <row r="221" spans="1:28" ht="12.75">
      <c r="A221" s="503"/>
      <c r="B221" s="503"/>
      <c r="C221" s="503"/>
      <c r="D221" s="503"/>
      <c r="E221" s="503"/>
      <c r="F221" s="503"/>
      <c r="G221" s="503"/>
      <c r="H221" s="503"/>
      <c r="I221" s="503"/>
      <c r="J221" s="503"/>
      <c r="K221" s="503"/>
      <c r="L221" s="503"/>
      <c r="M221" s="503"/>
      <c r="N221" s="503"/>
      <c r="O221" s="503"/>
      <c r="P221" s="503"/>
      <c r="Q221" s="503"/>
      <c r="R221" s="503"/>
      <c r="S221" s="503"/>
      <c r="T221" s="503"/>
      <c r="U221" s="503"/>
      <c r="V221" s="503"/>
      <c r="W221" s="503"/>
      <c r="X221" s="503"/>
      <c r="Y221" s="503"/>
      <c r="Z221" s="503"/>
      <c r="AA221" s="503"/>
      <c r="AB221" s="503"/>
    </row>
    <row r="222" spans="1:28" ht="12.75">
      <c r="A222" s="503"/>
      <c r="B222" s="503"/>
      <c r="C222" s="503"/>
      <c r="D222" s="503"/>
      <c r="E222" s="503"/>
      <c r="F222" s="503"/>
      <c r="G222" s="503"/>
      <c r="H222" s="503"/>
      <c r="I222" s="503"/>
      <c r="J222" s="503"/>
      <c r="K222" s="503"/>
      <c r="L222" s="503"/>
      <c r="M222" s="503"/>
      <c r="N222" s="503"/>
      <c r="O222" s="503"/>
      <c r="P222" s="503"/>
      <c r="Q222" s="503"/>
      <c r="R222" s="503"/>
      <c r="S222" s="503"/>
      <c r="T222" s="503"/>
      <c r="U222" s="503"/>
      <c r="V222" s="503"/>
      <c r="W222" s="503"/>
      <c r="X222" s="503"/>
      <c r="Y222" s="503"/>
      <c r="Z222" s="503"/>
      <c r="AA222" s="503"/>
      <c r="AB222" s="503"/>
    </row>
    <row r="223" spans="1:28" ht="12.75">
      <c r="A223" s="503"/>
      <c r="B223" s="503"/>
      <c r="C223" s="503"/>
      <c r="D223" s="503"/>
      <c r="E223" s="503"/>
      <c r="F223" s="503"/>
      <c r="G223" s="503"/>
      <c r="H223" s="503"/>
      <c r="I223" s="503"/>
      <c r="J223" s="503"/>
      <c r="K223" s="503"/>
      <c r="L223" s="503"/>
      <c r="M223" s="503"/>
      <c r="N223" s="503"/>
      <c r="O223" s="503"/>
      <c r="P223" s="503"/>
      <c r="Q223" s="503"/>
      <c r="R223" s="503"/>
      <c r="S223" s="503"/>
      <c r="T223" s="503"/>
      <c r="U223" s="503"/>
      <c r="V223" s="503"/>
      <c r="W223" s="503"/>
      <c r="X223" s="503"/>
      <c r="Y223" s="503"/>
      <c r="Z223" s="503"/>
      <c r="AA223" s="503"/>
      <c r="AB223" s="503"/>
    </row>
    <row r="224" spans="1:28" ht="12.75">
      <c r="A224" s="503"/>
      <c r="B224" s="503"/>
      <c r="C224" s="503"/>
      <c r="D224" s="503"/>
      <c r="E224" s="503"/>
      <c r="F224" s="503"/>
      <c r="G224" s="503"/>
      <c r="H224" s="503"/>
      <c r="I224" s="503"/>
      <c r="J224" s="503"/>
      <c r="K224" s="503"/>
      <c r="L224" s="503"/>
      <c r="M224" s="503"/>
      <c r="N224" s="503"/>
      <c r="O224" s="503"/>
      <c r="P224" s="503"/>
      <c r="Q224" s="503"/>
      <c r="R224" s="503"/>
      <c r="S224" s="503"/>
      <c r="T224" s="503"/>
      <c r="U224" s="503"/>
      <c r="V224" s="503"/>
      <c r="W224" s="503"/>
      <c r="X224" s="503"/>
      <c r="Y224" s="503"/>
      <c r="Z224" s="503"/>
      <c r="AA224" s="503"/>
      <c r="AB224" s="503"/>
    </row>
    <row r="225" spans="1:28" ht="12.75">
      <c r="A225" s="503"/>
      <c r="B225" s="503"/>
      <c r="C225" s="503"/>
      <c r="D225" s="503"/>
      <c r="E225" s="503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</row>
    <row r="226" spans="1:28" ht="12.75">
      <c r="A226" s="503"/>
      <c r="B226" s="503"/>
      <c r="C226" s="503"/>
      <c r="D226" s="503"/>
      <c r="E226" s="503"/>
      <c r="F226" s="503"/>
      <c r="G226" s="503"/>
      <c r="H226" s="503"/>
      <c r="I226" s="503"/>
      <c r="J226" s="503"/>
      <c r="K226" s="503"/>
      <c r="L226" s="503"/>
      <c r="M226" s="503"/>
      <c r="N226" s="503"/>
      <c r="O226" s="503"/>
      <c r="P226" s="503"/>
      <c r="Q226" s="503"/>
      <c r="R226" s="503"/>
      <c r="S226" s="503"/>
      <c r="T226" s="503"/>
      <c r="U226" s="503"/>
      <c r="V226" s="503"/>
      <c r="W226" s="503"/>
      <c r="X226" s="503"/>
      <c r="Y226" s="503"/>
      <c r="Z226" s="503"/>
      <c r="AA226" s="503"/>
      <c r="AB226" s="503"/>
    </row>
    <row r="227" spans="1:28" ht="12.75">
      <c r="A227" s="503"/>
      <c r="B227" s="503"/>
      <c r="C227" s="503"/>
      <c r="D227" s="503"/>
      <c r="E227" s="503"/>
      <c r="F227" s="503"/>
      <c r="G227" s="503"/>
      <c r="H227" s="503"/>
      <c r="I227" s="503"/>
      <c r="J227" s="503"/>
      <c r="K227" s="503"/>
      <c r="L227" s="503"/>
      <c r="M227" s="503"/>
      <c r="N227" s="503"/>
      <c r="O227" s="503"/>
      <c r="P227" s="503"/>
      <c r="Q227" s="503"/>
      <c r="R227" s="503"/>
      <c r="S227" s="503"/>
      <c r="T227" s="503"/>
      <c r="U227" s="503"/>
      <c r="V227" s="503"/>
      <c r="W227" s="503"/>
      <c r="X227" s="503"/>
      <c r="Y227" s="503"/>
      <c r="Z227" s="503"/>
      <c r="AA227" s="503"/>
      <c r="AB227" s="503"/>
    </row>
    <row r="228" spans="1:28" ht="12.75">
      <c r="A228" s="503"/>
      <c r="B228" s="503"/>
      <c r="C228" s="503"/>
      <c r="D228" s="503"/>
      <c r="E228" s="503"/>
      <c r="F228" s="503"/>
      <c r="G228" s="503"/>
      <c r="H228" s="503"/>
      <c r="I228" s="503"/>
      <c r="J228" s="503"/>
      <c r="K228" s="503"/>
      <c r="L228" s="503"/>
      <c r="M228" s="503"/>
      <c r="N228" s="503"/>
      <c r="O228" s="503"/>
      <c r="P228" s="503"/>
      <c r="Q228" s="503"/>
      <c r="R228" s="503"/>
      <c r="S228" s="503"/>
      <c r="T228" s="503"/>
      <c r="U228" s="503"/>
      <c r="V228" s="503"/>
      <c r="W228" s="503"/>
      <c r="X228" s="503"/>
      <c r="Y228" s="503"/>
      <c r="Z228" s="503"/>
      <c r="AA228" s="503"/>
      <c r="AB228" s="503"/>
    </row>
    <row r="229" spans="1:28" ht="12.75">
      <c r="A229" s="503"/>
      <c r="B229" s="503"/>
      <c r="C229" s="503"/>
      <c r="D229" s="503"/>
      <c r="E229" s="503"/>
      <c r="F229" s="503"/>
      <c r="G229" s="503"/>
      <c r="H229" s="503"/>
      <c r="I229" s="503"/>
      <c r="J229" s="503"/>
      <c r="K229" s="503"/>
      <c r="L229" s="503"/>
      <c r="M229" s="503"/>
      <c r="N229" s="503"/>
      <c r="O229" s="503"/>
      <c r="P229" s="503"/>
      <c r="Q229" s="503"/>
      <c r="R229" s="503"/>
      <c r="S229" s="503"/>
      <c r="T229" s="503"/>
      <c r="U229" s="503"/>
      <c r="V229" s="503"/>
      <c r="W229" s="503"/>
      <c r="X229" s="503"/>
      <c r="Y229" s="503"/>
      <c r="Z229" s="503"/>
      <c r="AA229" s="503"/>
      <c r="AB229" s="503"/>
    </row>
  </sheetData>
  <mergeCells count="36">
    <mergeCell ref="A1:B4"/>
    <mergeCell ref="C1:AA1"/>
    <mergeCell ref="C2:E2"/>
    <mergeCell ref="F2:I2"/>
    <mergeCell ref="J2:M2"/>
    <mergeCell ref="N2:Q2"/>
    <mergeCell ref="R2:U2"/>
    <mergeCell ref="Z2:AA2"/>
    <mergeCell ref="E3:E4"/>
    <mergeCell ref="H3:H4"/>
    <mergeCell ref="I3:I4"/>
    <mergeCell ref="L3:L4"/>
    <mergeCell ref="M3:M4"/>
    <mergeCell ref="P3:P4"/>
    <mergeCell ref="Q3:Q4"/>
    <mergeCell ref="T3:T4"/>
    <mergeCell ref="U3:U4"/>
    <mergeCell ref="AA3:AA4"/>
    <mergeCell ref="A35:B35"/>
    <mergeCell ref="A36:A38"/>
    <mergeCell ref="A39:B39"/>
    <mergeCell ref="A44:B44"/>
    <mergeCell ref="A49:B49"/>
    <mergeCell ref="A52:B52"/>
    <mergeCell ref="A57:B57"/>
    <mergeCell ref="A60:B60"/>
    <mergeCell ref="A99:B99"/>
    <mergeCell ref="A100:B100"/>
    <mergeCell ref="A101:B101"/>
    <mergeCell ref="V2:Y2"/>
    <mergeCell ref="X3:X4"/>
    <mergeCell ref="Y3:Y4"/>
    <mergeCell ref="A61:B61"/>
    <mergeCell ref="A82:B82"/>
    <mergeCell ref="A83:A85"/>
    <mergeCell ref="A96:B96"/>
  </mergeCells>
  <printOptions horizontalCentered="1"/>
  <pageMargins left="0.25" right="0.17" top="0.984251968503937" bottom="0.71" header="0.5118110236220472" footer="0.5118110236220472"/>
  <pageSetup firstPageNumber="17" useFirstPageNumber="1" horizontalDpi="600" verticalDpi="600" orientation="landscape" paperSize="9" scale="85" r:id="rId2"/>
  <headerFooter alignWithMargins="0">
    <oddHeader>&amp;L&amp;"Arial CE,Tučné"NÁVRH ROZPOČTU NA ROK 2004 - VÝVOJ ROZPOČTU VÝDAJŮ&amp;R&amp;G</oddHeader>
    <oddFooter>&amp;COddíl III. - &amp;P&amp;RVývoj rozpočtu výdajů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45"/>
  <sheetViews>
    <sheetView workbookViewId="0" topLeftCell="A1">
      <selection activeCell="C5" sqref="C5"/>
    </sheetView>
  </sheetViews>
  <sheetFormatPr defaultColWidth="9.00390625" defaultRowHeight="12.75"/>
  <cols>
    <col min="1" max="1" width="3.25390625" style="0" customWidth="1"/>
    <col min="2" max="2" width="22.875" style="0" customWidth="1"/>
    <col min="3" max="3" width="8.875" style="0" customWidth="1"/>
    <col min="4" max="4" width="5.375" style="5" customWidth="1"/>
    <col min="5" max="5" width="8.875" style="0" customWidth="1"/>
    <col min="6" max="6" width="6.125" style="5" customWidth="1"/>
    <col min="7" max="7" width="6.25390625" style="5" customWidth="1"/>
    <col min="8" max="8" width="9.25390625" style="0" customWidth="1"/>
    <col min="9" max="10" width="5.375" style="5" customWidth="1"/>
    <col min="11" max="11" width="8.875" style="0" customWidth="1"/>
    <col min="12" max="12" width="6.875" style="5" customWidth="1"/>
    <col min="13" max="13" width="5.375" style="5" customWidth="1"/>
    <col min="14" max="14" width="8.875" style="5" customWidth="1"/>
    <col min="15" max="15" width="6.75390625" style="5" customWidth="1"/>
    <col min="16" max="16" width="5.375" style="5" customWidth="1"/>
    <col min="17" max="17" width="8.625" style="0" customWidth="1"/>
    <col min="18" max="19" width="5.375" style="0" customWidth="1"/>
    <col min="20" max="20" width="8.25390625" style="7" customWidth="1"/>
    <col min="21" max="21" width="5.375" style="0" customWidth="1"/>
    <col min="22" max="22" width="5.375" style="5" customWidth="1"/>
  </cols>
  <sheetData>
    <row r="1" spans="1:22" s="1" customFormat="1" ht="12" customHeight="1" thickTop="1">
      <c r="A1" s="1299" t="s">
        <v>879</v>
      </c>
      <c r="B1" s="1300"/>
      <c r="C1" s="1331" t="s">
        <v>951</v>
      </c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3"/>
    </row>
    <row r="2" spans="1:22" s="1" customFormat="1" ht="11.25">
      <c r="A2" s="1301"/>
      <c r="B2" s="1302"/>
      <c r="C2" s="1345">
        <v>1998</v>
      </c>
      <c r="D2" s="1345"/>
      <c r="E2" s="1345">
        <v>1999</v>
      </c>
      <c r="F2" s="1345"/>
      <c r="G2" s="1345"/>
      <c r="H2" s="1345">
        <v>2000</v>
      </c>
      <c r="I2" s="1345"/>
      <c r="J2" s="1345"/>
      <c r="K2" s="1345">
        <v>2001</v>
      </c>
      <c r="L2" s="1345"/>
      <c r="M2" s="1345"/>
      <c r="N2" s="1344">
        <v>2002</v>
      </c>
      <c r="O2" s="1345"/>
      <c r="P2" s="1345"/>
      <c r="Q2" s="1344">
        <v>2003</v>
      </c>
      <c r="R2" s="1345"/>
      <c r="S2" s="1345"/>
      <c r="T2" s="1344">
        <v>2004</v>
      </c>
      <c r="U2" s="1345"/>
      <c r="V2" s="1355"/>
    </row>
    <row r="3" spans="1:22" s="1" customFormat="1" ht="60" customHeight="1">
      <c r="A3" s="1301"/>
      <c r="B3" s="1302"/>
      <c r="C3" s="843" t="s">
        <v>1064</v>
      </c>
      <c r="D3" s="1350" t="s">
        <v>974</v>
      </c>
      <c r="E3" s="843" t="s">
        <v>1064</v>
      </c>
      <c r="F3" s="1356" t="s">
        <v>1066</v>
      </c>
      <c r="G3" s="1350" t="s">
        <v>974</v>
      </c>
      <c r="H3" s="843" t="s">
        <v>1064</v>
      </c>
      <c r="I3" s="1352" t="s">
        <v>1067</v>
      </c>
      <c r="J3" s="1350" t="s">
        <v>974</v>
      </c>
      <c r="K3" s="843" t="s">
        <v>1064</v>
      </c>
      <c r="L3" s="1352" t="s">
        <v>1068</v>
      </c>
      <c r="M3" s="1350" t="s">
        <v>974</v>
      </c>
      <c r="N3" s="843" t="s">
        <v>1064</v>
      </c>
      <c r="O3" s="1360" t="s">
        <v>1069</v>
      </c>
      <c r="P3" s="1353" t="s">
        <v>974</v>
      </c>
      <c r="Q3" s="845" t="s">
        <v>413</v>
      </c>
      <c r="R3" s="1346" t="s">
        <v>963</v>
      </c>
      <c r="S3" s="1348" t="s">
        <v>974</v>
      </c>
      <c r="T3" s="845" t="s">
        <v>962</v>
      </c>
      <c r="U3" s="1346" t="s">
        <v>414</v>
      </c>
      <c r="V3" s="1358" t="s">
        <v>974</v>
      </c>
    </row>
    <row r="4" spans="1:22" s="1" customFormat="1" ht="12" thickBot="1">
      <c r="A4" s="1303"/>
      <c r="B4" s="1304"/>
      <c r="C4" s="848" t="s">
        <v>80</v>
      </c>
      <c r="D4" s="1351"/>
      <c r="E4" s="848" t="s">
        <v>80</v>
      </c>
      <c r="F4" s="1357"/>
      <c r="G4" s="1351"/>
      <c r="H4" s="848" t="s">
        <v>80</v>
      </c>
      <c r="I4" s="1352"/>
      <c r="J4" s="1351"/>
      <c r="K4" s="848" t="s">
        <v>80</v>
      </c>
      <c r="L4" s="1352"/>
      <c r="M4" s="1351"/>
      <c r="N4" s="848" t="s">
        <v>80</v>
      </c>
      <c r="O4" s="1361"/>
      <c r="P4" s="1354"/>
      <c r="Q4" s="849" t="s">
        <v>80</v>
      </c>
      <c r="R4" s="1347"/>
      <c r="S4" s="1349"/>
      <c r="T4" s="850" t="s">
        <v>80</v>
      </c>
      <c r="U4" s="1347"/>
      <c r="V4" s="1359"/>
    </row>
    <row r="5" spans="1:22" s="417" customFormat="1" ht="11.25" customHeight="1">
      <c r="A5" s="419">
        <v>101</v>
      </c>
      <c r="B5" s="420" t="s">
        <v>1029</v>
      </c>
      <c r="C5" s="423">
        <v>159.7</v>
      </c>
      <c r="D5" s="421">
        <f>(C5/$C$69)*100</f>
        <v>0.012045720940546786</v>
      </c>
      <c r="E5" s="423">
        <v>586.5</v>
      </c>
      <c r="F5" s="421">
        <f>(E5/C5)*100</f>
        <v>367.25109580463374</v>
      </c>
      <c r="G5" s="421">
        <f>(E5/$E$69)*100</f>
        <v>0.027193820302864512</v>
      </c>
      <c r="H5" s="603">
        <v>126.1</v>
      </c>
      <c r="I5" s="421">
        <f>(H5/E5)*100</f>
        <v>21.500426257459505</v>
      </c>
      <c r="J5" s="421">
        <f>(H5/$H$69)*100</f>
        <v>0.006178312769906159</v>
      </c>
      <c r="K5" s="603">
        <v>339.9</v>
      </c>
      <c r="L5" s="421">
        <f>(K5/H5)*100</f>
        <v>269.54797779540047</v>
      </c>
      <c r="M5" s="421">
        <f>(K5/$K$69)*100</f>
        <v>0.020448386983828625</v>
      </c>
      <c r="N5" s="603">
        <v>1132.7</v>
      </c>
      <c r="O5" s="421">
        <f>(N5/K5)*100</f>
        <v>333.2450720800236</v>
      </c>
      <c r="P5" s="421">
        <f>(N5/$N$69)*100</f>
        <v>0.06228764077270769</v>
      </c>
      <c r="Q5" s="433">
        <v>877</v>
      </c>
      <c r="R5" s="421">
        <f>(Q5/N5)*100</f>
        <v>77.42562019952327</v>
      </c>
      <c r="S5" s="421">
        <f>(Q5/$Q$69)*100</f>
        <v>0.05028492977855767</v>
      </c>
      <c r="T5" s="422">
        <v>940</v>
      </c>
      <c r="U5" s="421">
        <f>(T5/Q5)*100</f>
        <v>107.1835803876853</v>
      </c>
      <c r="V5" s="615">
        <f>(T5/$T$69)*100</f>
        <v>0.06613063332744724</v>
      </c>
    </row>
    <row r="6" spans="1:22" s="417" customFormat="1" ht="11.25" customHeight="1">
      <c r="A6" s="419">
        <v>102</v>
      </c>
      <c r="B6" s="420" t="s">
        <v>1030</v>
      </c>
      <c r="C6" s="423">
        <v>683661.3</v>
      </c>
      <c r="D6" s="421">
        <f>(C6/$C$69)*100</f>
        <v>51.56664519506224</v>
      </c>
      <c r="E6" s="423">
        <v>862641.1</v>
      </c>
      <c r="F6" s="421">
        <f aca="true" t="shared" si="0" ref="F6:F68">(E6/C6)*100</f>
        <v>126.17960092226954</v>
      </c>
      <c r="G6" s="421">
        <f>(E6/$E$69)*100</f>
        <v>39.99745449150106</v>
      </c>
      <c r="H6" s="603">
        <v>1025432.7</v>
      </c>
      <c r="I6" s="421">
        <f aca="true" t="shared" si="1" ref="I6:I68">(H6/E6)*100</f>
        <v>118.87130117032447</v>
      </c>
      <c r="J6" s="421">
        <f>(H6/$H$69)*100</f>
        <v>50.24142700308764</v>
      </c>
      <c r="K6" s="603">
        <v>882662.9</v>
      </c>
      <c r="L6" s="421">
        <f aca="true" t="shared" si="2" ref="L6:L68">(K6/H6)*100</f>
        <v>86.07711651871449</v>
      </c>
      <c r="M6" s="421">
        <f>(K6/$K$69)*100</f>
        <v>53.101007812499056</v>
      </c>
      <c r="N6" s="603">
        <v>784144.9</v>
      </c>
      <c r="O6" s="421">
        <f aca="true" t="shared" si="3" ref="O6:O68">(N6/K6)*100</f>
        <v>88.83854753609786</v>
      </c>
      <c r="P6" s="421">
        <f>(N6/$N$69)*100</f>
        <v>43.12045188041917</v>
      </c>
      <c r="Q6" s="433">
        <v>826270</v>
      </c>
      <c r="R6" s="421">
        <f>(Q6/N6)*100</f>
        <v>105.37210660937792</v>
      </c>
      <c r="S6" s="421">
        <f aca="true" t="shared" si="4" ref="S6:S69">(Q6/$Q$69)*100</f>
        <v>47.37620174245022</v>
      </c>
      <c r="T6" s="422">
        <v>872113</v>
      </c>
      <c r="U6" s="421">
        <f>(T6/Q6)*100</f>
        <v>105.54818642816512</v>
      </c>
      <c r="V6" s="615">
        <f aca="true" t="shared" si="5" ref="V6:V69">(T6/$T$69)*100</f>
        <v>61.35466491819148</v>
      </c>
    </row>
    <row r="7" spans="1:22" s="417" customFormat="1" ht="24" customHeight="1">
      <c r="A7" s="419">
        <v>103</v>
      </c>
      <c r="B7" s="420" t="s">
        <v>1168</v>
      </c>
      <c r="C7" s="423" t="s">
        <v>1375</v>
      </c>
      <c r="D7" s="421" t="s">
        <v>1375</v>
      </c>
      <c r="E7" s="423" t="s">
        <v>1375</v>
      </c>
      <c r="F7" s="421" t="s">
        <v>1375</v>
      </c>
      <c r="G7" s="421" t="s">
        <v>1375</v>
      </c>
      <c r="H7" s="603" t="s">
        <v>1375</v>
      </c>
      <c r="I7" s="421" t="s">
        <v>1375</v>
      </c>
      <c r="J7" s="421" t="s">
        <v>1375</v>
      </c>
      <c r="K7" s="603" t="s">
        <v>1375</v>
      </c>
      <c r="L7" s="421" t="s">
        <v>1375</v>
      </c>
      <c r="M7" s="421" t="s">
        <v>1375</v>
      </c>
      <c r="N7" s="603" t="s">
        <v>1375</v>
      </c>
      <c r="O7" s="421" t="s">
        <v>1375</v>
      </c>
      <c r="P7" s="421" t="s">
        <v>1375</v>
      </c>
      <c r="Q7" s="422">
        <v>8395</v>
      </c>
      <c r="R7" s="421" t="s">
        <v>1375</v>
      </c>
      <c r="S7" s="421">
        <f t="shared" si="4"/>
        <v>0.4813477599669232</v>
      </c>
      <c r="T7" s="422">
        <v>11000</v>
      </c>
      <c r="U7" s="421">
        <f>(T7/Q7)*100</f>
        <v>131.03037522334725</v>
      </c>
      <c r="V7" s="615">
        <f t="shared" si="5"/>
        <v>0.7738691134062975</v>
      </c>
    </row>
    <row r="8" spans="1:22" s="417" customFormat="1" ht="11.25" customHeight="1">
      <c r="A8" s="419">
        <v>106</v>
      </c>
      <c r="B8" s="420" t="s">
        <v>1613</v>
      </c>
      <c r="C8" s="423" t="s">
        <v>1375</v>
      </c>
      <c r="D8" s="421" t="s">
        <v>1375</v>
      </c>
      <c r="E8" s="423" t="s">
        <v>1375</v>
      </c>
      <c r="F8" s="421" t="s">
        <v>1375</v>
      </c>
      <c r="G8" s="421" t="s">
        <v>1375</v>
      </c>
      <c r="H8" s="603" t="s">
        <v>1375</v>
      </c>
      <c r="I8" s="421" t="s">
        <v>1375</v>
      </c>
      <c r="J8" s="421" t="s">
        <v>1375</v>
      </c>
      <c r="K8" s="603" t="s">
        <v>1375</v>
      </c>
      <c r="L8" s="421" t="s">
        <v>1375</v>
      </c>
      <c r="M8" s="421" t="s">
        <v>1375</v>
      </c>
      <c r="N8" s="603" t="s">
        <v>1375</v>
      </c>
      <c r="O8" s="421" t="s">
        <v>1375</v>
      </c>
      <c r="P8" s="421" t="s">
        <v>1375</v>
      </c>
      <c r="Q8" s="422" t="s">
        <v>1375</v>
      </c>
      <c r="R8" s="421" t="s">
        <v>1375</v>
      </c>
      <c r="S8" s="421" t="s">
        <v>1375</v>
      </c>
      <c r="T8" s="422">
        <v>23</v>
      </c>
      <c r="U8" s="421" t="s">
        <v>1375</v>
      </c>
      <c r="V8" s="615">
        <f t="shared" si="5"/>
        <v>0.0016180899643949856</v>
      </c>
    </row>
    <row r="9" spans="1:22" s="417" customFormat="1" ht="11.25" customHeight="1">
      <c r="A9" s="419">
        <v>108</v>
      </c>
      <c r="B9" s="420" t="s">
        <v>1031</v>
      </c>
      <c r="C9" s="423">
        <v>2960.2</v>
      </c>
      <c r="D9" s="421">
        <f>(C9/$C$69)*100</f>
        <v>0.2232795436957207</v>
      </c>
      <c r="E9" s="423">
        <v>790.5</v>
      </c>
      <c r="F9" s="421">
        <f t="shared" si="0"/>
        <v>26.70427673805824</v>
      </c>
      <c r="G9" s="421">
        <f>(E9/$E$69)*100</f>
        <v>0.036652540408208686</v>
      </c>
      <c r="H9" s="423" t="s">
        <v>1375</v>
      </c>
      <c r="I9" s="421" t="s">
        <v>1375</v>
      </c>
      <c r="J9" s="421" t="s">
        <v>1375</v>
      </c>
      <c r="K9" s="603">
        <v>116.7</v>
      </c>
      <c r="L9" s="421" t="s">
        <v>1375</v>
      </c>
      <c r="M9" s="421">
        <f>(K9/$K$69)*100</f>
        <v>0.0070206730244566085</v>
      </c>
      <c r="N9" s="603">
        <v>98.6</v>
      </c>
      <c r="O9" s="421">
        <f t="shared" si="3"/>
        <v>84.49014567266495</v>
      </c>
      <c r="P9" s="421">
        <f>(N9/$N$69)*100</f>
        <v>0.005422054718980293</v>
      </c>
      <c r="Q9" s="422" t="s">
        <v>1375</v>
      </c>
      <c r="R9" s="421" t="s">
        <v>1375</v>
      </c>
      <c r="S9" s="421" t="s">
        <v>1375</v>
      </c>
      <c r="T9" s="422" t="s">
        <v>1375</v>
      </c>
      <c r="U9" s="421" t="s">
        <v>1375</v>
      </c>
      <c r="V9" s="615" t="s">
        <v>1375</v>
      </c>
    </row>
    <row r="10" spans="1:22" s="417" customFormat="1" ht="11.25" customHeight="1">
      <c r="A10" s="419">
        <v>109</v>
      </c>
      <c r="B10" s="420" t="s">
        <v>1362</v>
      </c>
      <c r="C10" s="423" t="s">
        <v>1375</v>
      </c>
      <c r="D10" s="421" t="s">
        <v>1375</v>
      </c>
      <c r="E10" s="423" t="s">
        <v>1375</v>
      </c>
      <c r="F10" s="421" t="s">
        <v>1375</v>
      </c>
      <c r="G10" s="421" t="s">
        <v>1375</v>
      </c>
      <c r="H10" s="423" t="s">
        <v>1375</v>
      </c>
      <c r="I10" s="421" t="s">
        <v>1375</v>
      </c>
      <c r="J10" s="421" t="s">
        <v>1375</v>
      </c>
      <c r="K10" s="603" t="s">
        <v>1375</v>
      </c>
      <c r="L10" s="421" t="s">
        <v>1375</v>
      </c>
      <c r="M10" s="421" t="s">
        <v>1375</v>
      </c>
      <c r="N10" s="603" t="s">
        <v>1375</v>
      </c>
      <c r="O10" s="421" t="s">
        <v>1375</v>
      </c>
      <c r="P10" s="421" t="s">
        <v>1375</v>
      </c>
      <c r="Q10" s="422">
        <v>2500</v>
      </c>
      <c r="R10" s="421" t="s">
        <v>1375</v>
      </c>
      <c r="S10" s="421">
        <f t="shared" si="4"/>
        <v>0.14334358545769005</v>
      </c>
      <c r="T10" s="422">
        <v>3700</v>
      </c>
      <c r="U10" s="421">
        <f>(T10/Q10)*100</f>
        <v>148</v>
      </c>
      <c r="V10" s="615">
        <f t="shared" si="5"/>
        <v>0.2603014290548455</v>
      </c>
    </row>
    <row r="11" spans="1:22" s="417" customFormat="1" ht="11.25" customHeight="1">
      <c r="A11" s="419">
        <v>110</v>
      </c>
      <c r="B11" s="420" t="s">
        <v>216</v>
      </c>
      <c r="C11" s="604" t="s">
        <v>1375</v>
      </c>
      <c r="D11" s="421" t="s">
        <v>1375</v>
      </c>
      <c r="E11" s="423">
        <v>271</v>
      </c>
      <c r="F11" s="421" t="s">
        <v>1375</v>
      </c>
      <c r="G11" s="421">
        <f>(E11/$E$69)*100</f>
        <v>0.012565260532099371</v>
      </c>
      <c r="H11" s="603">
        <v>1085.5</v>
      </c>
      <c r="I11" s="421">
        <f t="shared" si="1"/>
        <v>400.55350553505536</v>
      </c>
      <c r="J11" s="421">
        <f>(H11/$H$69)*100</f>
        <v>0.053184444978058174</v>
      </c>
      <c r="K11" s="603">
        <v>1113.2</v>
      </c>
      <c r="L11" s="421">
        <f t="shared" si="2"/>
        <v>102.55181943804699</v>
      </c>
      <c r="M11" s="421">
        <f>(K11/$K$69)*100</f>
        <v>0.06697012177228016</v>
      </c>
      <c r="N11" s="603">
        <v>1360.4</v>
      </c>
      <c r="O11" s="421">
        <f t="shared" si="3"/>
        <v>122.20625224577795</v>
      </c>
      <c r="P11" s="421">
        <f>(N11/$N$69)*100</f>
        <v>0.07480895780629605</v>
      </c>
      <c r="Q11" s="422" t="s">
        <v>1375</v>
      </c>
      <c r="R11" s="421" t="s">
        <v>1375</v>
      </c>
      <c r="S11" s="421" t="s">
        <v>1375</v>
      </c>
      <c r="T11" s="422">
        <v>20</v>
      </c>
      <c r="U11" s="421" t="s">
        <v>1375</v>
      </c>
      <c r="V11" s="615">
        <f t="shared" si="5"/>
        <v>0.0014070347516478136</v>
      </c>
    </row>
    <row r="12" spans="1:22" s="417" customFormat="1" ht="11.25" customHeight="1">
      <c r="A12" s="419">
        <v>113</v>
      </c>
      <c r="B12" s="420" t="s">
        <v>1118</v>
      </c>
      <c r="C12" s="423">
        <v>2376.7</v>
      </c>
      <c r="D12" s="421">
        <f aca="true" t="shared" si="6" ref="D12:D36">(C12/$C$69)*100</f>
        <v>0.1792677830895275</v>
      </c>
      <c r="E12" s="423">
        <v>1912.2</v>
      </c>
      <c r="F12" s="421">
        <f t="shared" si="0"/>
        <v>80.45609458492869</v>
      </c>
      <c r="G12" s="421">
        <f>(E12/$E$69)*100</f>
        <v>0.0886615911050938</v>
      </c>
      <c r="H12" s="603">
        <v>2121.1</v>
      </c>
      <c r="I12" s="421">
        <f t="shared" si="1"/>
        <v>110.92458947808805</v>
      </c>
      <c r="J12" s="421">
        <f>(H12/$H$69)*100</f>
        <v>0.10392402233344927</v>
      </c>
      <c r="K12" s="603">
        <v>1951.1</v>
      </c>
      <c r="L12" s="421">
        <f t="shared" si="2"/>
        <v>91.98529065107726</v>
      </c>
      <c r="M12" s="421">
        <f>(K12/$K$69)*100</f>
        <v>0.11737819312782594</v>
      </c>
      <c r="N12" s="603">
        <v>1912.9</v>
      </c>
      <c r="O12" s="421">
        <f t="shared" si="3"/>
        <v>98.04213008046744</v>
      </c>
      <c r="P12" s="421">
        <f>(N12/$N$69)*100</f>
        <v>0.10519116097299597</v>
      </c>
      <c r="Q12" s="422">
        <v>2050</v>
      </c>
      <c r="R12" s="421">
        <f>(Q12/N12)*100</f>
        <v>107.16712844372418</v>
      </c>
      <c r="S12" s="421">
        <f t="shared" si="4"/>
        <v>0.11754174007530584</v>
      </c>
      <c r="T12" s="422">
        <v>2000</v>
      </c>
      <c r="U12" s="421">
        <f>(T12/Q12)*100</f>
        <v>97.5609756097561</v>
      </c>
      <c r="V12" s="615">
        <f t="shared" si="5"/>
        <v>0.14070347516478135</v>
      </c>
    </row>
    <row r="13" spans="1:22" s="417" customFormat="1" ht="11.25" customHeight="1">
      <c r="A13" s="419">
        <v>115</v>
      </c>
      <c r="B13" s="420" t="s">
        <v>1032</v>
      </c>
      <c r="C13" s="423">
        <v>25632.2</v>
      </c>
      <c r="D13" s="421">
        <f t="shared" si="6"/>
        <v>1.9333646104714048</v>
      </c>
      <c r="E13" s="423" t="s">
        <v>1375</v>
      </c>
      <c r="F13" s="421" t="s">
        <v>1375</v>
      </c>
      <c r="G13" s="421" t="s">
        <v>1375</v>
      </c>
      <c r="H13" s="423" t="s">
        <v>1375</v>
      </c>
      <c r="I13" s="421" t="s">
        <v>1375</v>
      </c>
      <c r="J13" s="421" t="s">
        <v>1375</v>
      </c>
      <c r="K13" s="423" t="s">
        <v>1375</v>
      </c>
      <c r="L13" s="421" t="s">
        <v>1375</v>
      </c>
      <c r="M13" s="421" t="s">
        <v>1375</v>
      </c>
      <c r="N13" s="603" t="s">
        <v>1375</v>
      </c>
      <c r="O13" s="421" t="s">
        <v>1375</v>
      </c>
      <c r="P13" s="421" t="s">
        <v>1375</v>
      </c>
      <c r="Q13" s="422" t="s">
        <v>1375</v>
      </c>
      <c r="R13" s="421" t="s">
        <v>1375</v>
      </c>
      <c r="S13" s="421" t="s">
        <v>1375</v>
      </c>
      <c r="T13" s="422" t="s">
        <v>1375</v>
      </c>
      <c r="U13" s="421" t="s">
        <v>1375</v>
      </c>
      <c r="V13" s="615" t="s">
        <v>1375</v>
      </c>
    </row>
    <row r="14" spans="1:22" s="417" customFormat="1" ht="11.25" customHeight="1" thickBot="1">
      <c r="A14" s="424">
        <v>117</v>
      </c>
      <c r="B14" s="425" t="s">
        <v>952</v>
      </c>
      <c r="C14" s="443">
        <v>3477</v>
      </c>
      <c r="D14" s="426">
        <f t="shared" si="6"/>
        <v>0.262260311272894</v>
      </c>
      <c r="E14" s="443">
        <v>3629.2</v>
      </c>
      <c r="F14" s="426">
        <f t="shared" si="0"/>
        <v>104.3773367845844</v>
      </c>
      <c r="G14" s="426">
        <f aca="true" t="shared" si="7" ref="G14:G36">(E14/$E$69)*100</f>
        <v>0.16827248532507394</v>
      </c>
      <c r="H14" s="605">
        <v>3442.4</v>
      </c>
      <c r="I14" s="426">
        <f t="shared" si="1"/>
        <v>94.8528601344649</v>
      </c>
      <c r="J14" s="426">
        <f>(H14/$H$69)*100</f>
        <v>0.16866156922383</v>
      </c>
      <c r="K14" s="605">
        <v>3227.7</v>
      </c>
      <c r="L14" s="426">
        <f t="shared" si="2"/>
        <v>93.76307227515686</v>
      </c>
      <c r="M14" s="426">
        <f>(K14/$K$69)*100</f>
        <v>0.1941784603345209</v>
      </c>
      <c r="N14" s="605">
        <v>3003.6</v>
      </c>
      <c r="O14" s="426">
        <f t="shared" si="3"/>
        <v>93.05697555534901</v>
      </c>
      <c r="P14" s="426">
        <f>(N14/$N$69)*100</f>
        <v>0.16516920440090474</v>
      </c>
      <c r="Q14" s="427">
        <v>4500</v>
      </c>
      <c r="R14" s="426">
        <f>(Q14/N14)*100</f>
        <v>149.82021574111067</v>
      </c>
      <c r="S14" s="426">
        <f t="shared" si="4"/>
        <v>0.2580184538238421</v>
      </c>
      <c r="T14" s="427">
        <v>4500</v>
      </c>
      <c r="U14" s="426">
        <f>(T14/Q14)*100</f>
        <v>100</v>
      </c>
      <c r="V14" s="616">
        <f t="shared" si="5"/>
        <v>0.31658281912075803</v>
      </c>
    </row>
    <row r="15" spans="1:22" s="106" customFormat="1" ht="15" customHeight="1" thickBot="1">
      <c r="A15" s="1338" t="s">
        <v>469</v>
      </c>
      <c r="B15" s="1339"/>
      <c r="C15" s="606">
        <f>SUM(C5:C14)</f>
        <v>718267.0999999999</v>
      </c>
      <c r="D15" s="428">
        <f t="shared" si="6"/>
        <v>54.17686316453232</v>
      </c>
      <c r="E15" s="606">
        <f>SUM(E5:E14)</f>
        <v>869830.4999999999</v>
      </c>
      <c r="F15" s="428">
        <f t="shared" si="0"/>
        <v>121.10125884924983</v>
      </c>
      <c r="G15" s="428">
        <f t="shared" si="7"/>
        <v>40.3308001891744</v>
      </c>
      <c r="H15" s="607">
        <f>SUM(H5:H14)</f>
        <v>1032207.7999999999</v>
      </c>
      <c r="I15" s="428">
        <f t="shared" si="1"/>
        <v>118.66769445311472</v>
      </c>
      <c r="J15" s="428">
        <f>(H15/$H$69)*100</f>
        <v>50.57337535239288</v>
      </c>
      <c r="K15" s="607">
        <f>SUM(K5:K14)</f>
        <v>889411.4999999999</v>
      </c>
      <c r="L15" s="428">
        <f t="shared" si="2"/>
        <v>86.16593480498791</v>
      </c>
      <c r="M15" s="428">
        <f>(K15/$K$69)*100</f>
        <v>53.50700364774197</v>
      </c>
      <c r="N15" s="607">
        <f>SUM(N5:N14)</f>
        <v>791653.1</v>
      </c>
      <c r="O15" s="428">
        <f t="shared" si="3"/>
        <v>89.00864223140809</v>
      </c>
      <c r="P15" s="428">
        <f>(N15/$N$69)*100</f>
        <v>43.53333089909105</v>
      </c>
      <c r="Q15" s="429">
        <f>SUM(Q5:Q14)</f>
        <v>844592</v>
      </c>
      <c r="R15" s="428">
        <f>(Q15/N15)*100</f>
        <v>106.68713354372011</v>
      </c>
      <c r="S15" s="592">
        <f t="shared" si="4"/>
        <v>48.42673821155254</v>
      </c>
      <c r="T15" s="429">
        <f>SUM(T5:T14)</f>
        <v>894296</v>
      </c>
      <c r="U15" s="428">
        <f>(T15/Q15)*100</f>
        <v>105.884971678633</v>
      </c>
      <c r="V15" s="622">
        <f t="shared" si="5"/>
        <v>62.915277512981646</v>
      </c>
    </row>
    <row r="16" spans="1:22" s="417" customFormat="1" ht="11.25" customHeight="1">
      <c r="A16" s="430">
        <v>100</v>
      </c>
      <c r="B16" s="431" t="s">
        <v>1611</v>
      </c>
      <c r="C16" s="608">
        <v>1275</v>
      </c>
      <c r="D16" s="440">
        <f t="shared" si="6"/>
        <v>0.09616965685157892</v>
      </c>
      <c r="E16" s="608">
        <v>2231.6</v>
      </c>
      <c r="F16" s="440">
        <f t="shared" si="0"/>
        <v>175.02745098039213</v>
      </c>
      <c r="G16" s="440">
        <f t="shared" si="7"/>
        <v>0.10347097934846108</v>
      </c>
      <c r="H16" s="609">
        <v>1653.3</v>
      </c>
      <c r="I16" s="440">
        <f t="shared" si="1"/>
        <v>74.08585768058792</v>
      </c>
      <c r="J16" s="440">
        <f>(H16/$H$69)*100</f>
        <v>0.08100400081273476</v>
      </c>
      <c r="K16" s="609">
        <v>2639.6</v>
      </c>
      <c r="L16" s="440">
        <f t="shared" si="2"/>
        <v>159.65644468638482</v>
      </c>
      <c r="M16" s="440">
        <f>(K16/$K$69)*100</f>
        <v>0.15879835917185656</v>
      </c>
      <c r="N16" s="609">
        <v>2012.1</v>
      </c>
      <c r="O16" s="440">
        <f t="shared" si="3"/>
        <v>76.22745870586452</v>
      </c>
      <c r="P16" s="440">
        <f>(N16/$N$69)*100</f>
        <v>0.1106462099397591</v>
      </c>
      <c r="Q16" s="432">
        <v>2829.5</v>
      </c>
      <c r="R16" s="440">
        <f>(Q16/N16)*100</f>
        <v>140.62422344813876</v>
      </c>
      <c r="S16" s="440">
        <f t="shared" si="4"/>
        <v>0.1622362700210136</v>
      </c>
      <c r="T16" s="432">
        <v>3025</v>
      </c>
      <c r="U16" s="440">
        <f>(T16/Q16)*100</f>
        <v>106.9093479413324</v>
      </c>
      <c r="V16" s="617">
        <f t="shared" si="5"/>
        <v>0.2128140061867318</v>
      </c>
    </row>
    <row r="17" spans="1:22" s="417" customFormat="1" ht="11.25" customHeight="1">
      <c r="A17" s="419">
        <v>101</v>
      </c>
      <c r="B17" s="420" t="s">
        <v>1029</v>
      </c>
      <c r="C17" s="604">
        <v>564.9</v>
      </c>
      <c r="D17" s="421">
        <f t="shared" si="6"/>
        <v>0.04260881502388778</v>
      </c>
      <c r="E17" s="604">
        <v>326.4</v>
      </c>
      <c r="F17" s="421">
        <f t="shared" si="0"/>
        <v>57.780138077535845</v>
      </c>
      <c r="G17" s="421">
        <f t="shared" si="7"/>
        <v>0.015133952168550681</v>
      </c>
      <c r="H17" s="603">
        <v>180.2</v>
      </c>
      <c r="I17" s="421">
        <f t="shared" si="1"/>
        <v>55.208333333333336</v>
      </c>
      <c r="J17" s="421">
        <f>(H17/$H$69)*100</f>
        <v>0.008828960833759635</v>
      </c>
      <c r="K17" s="603">
        <v>139.2</v>
      </c>
      <c r="L17" s="421">
        <f t="shared" si="2"/>
        <v>77.2475027746948</v>
      </c>
      <c r="M17" s="421">
        <f>(K17/$K$69)*100</f>
        <v>0.008374273221973948</v>
      </c>
      <c r="N17" s="603">
        <v>164.7</v>
      </c>
      <c r="O17" s="421">
        <f t="shared" si="3"/>
        <v>118.31896551724137</v>
      </c>
      <c r="P17" s="421">
        <f>(N17/$N$69)*100</f>
        <v>0.009056921016390001</v>
      </c>
      <c r="Q17" s="422">
        <v>175</v>
      </c>
      <c r="R17" s="421">
        <f>(Q17/N17)*100</f>
        <v>106.25379477838494</v>
      </c>
      <c r="S17" s="421">
        <f t="shared" si="4"/>
        <v>0.010034050982038302</v>
      </c>
      <c r="T17" s="422">
        <v>400</v>
      </c>
      <c r="U17" s="421">
        <f>(T17/Q17)*100</f>
        <v>228.57142857142856</v>
      </c>
      <c r="V17" s="615">
        <f t="shared" si="5"/>
        <v>0.02814069503295627</v>
      </c>
    </row>
    <row r="18" spans="1:22" s="417" customFormat="1" ht="11.25" customHeight="1">
      <c r="A18" s="419">
        <v>102</v>
      </c>
      <c r="B18" s="420" t="s">
        <v>72</v>
      </c>
      <c r="C18" s="604">
        <v>69156.2</v>
      </c>
      <c r="D18" s="421">
        <f t="shared" si="6"/>
        <v>5.2162572730660095</v>
      </c>
      <c r="E18" s="604">
        <v>43931.3</v>
      </c>
      <c r="F18" s="421">
        <f t="shared" si="0"/>
        <v>63.52474543135684</v>
      </c>
      <c r="G18" s="421">
        <f t="shared" si="7"/>
        <v>2.0369307380583663</v>
      </c>
      <c r="H18" s="603">
        <v>66064.9</v>
      </c>
      <c r="I18" s="421">
        <f t="shared" si="1"/>
        <v>150.3823014570477</v>
      </c>
      <c r="J18" s="421">
        <f>(H18/$H$69)*100</f>
        <v>3.2368724449847215</v>
      </c>
      <c r="K18" s="603">
        <v>86491.5</v>
      </c>
      <c r="L18" s="421">
        <f t="shared" si="2"/>
        <v>130.91899026563274</v>
      </c>
      <c r="M18" s="421">
        <f>(K18/$K$69)*100</f>
        <v>5.203329399269826</v>
      </c>
      <c r="N18" s="603">
        <v>176104.1</v>
      </c>
      <c r="O18" s="421">
        <f t="shared" si="3"/>
        <v>203.6085626911315</v>
      </c>
      <c r="P18" s="421">
        <f>(N18/$N$69)*100</f>
        <v>9.684037184957175</v>
      </c>
      <c r="Q18" s="422">
        <v>95546.9</v>
      </c>
      <c r="R18" s="421">
        <f>(Q18/N18)*100</f>
        <v>54.255920219915375</v>
      </c>
      <c r="S18" s="421">
        <f t="shared" si="4"/>
        <v>5.478414090146946</v>
      </c>
      <c r="T18" s="422">
        <v>68890</v>
      </c>
      <c r="U18" s="421">
        <f>(T18/Q18)*100</f>
        <v>72.10071703006587</v>
      </c>
      <c r="V18" s="615">
        <f t="shared" si="5"/>
        <v>4.846531202050894</v>
      </c>
    </row>
    <row r="19" spans="1:22" s="417" customFormat="1" ht="21.75" customHeight="1">
      <c r="A19" s="419">
        <v>103</v>
      </c>
      <c r="B19" s="420" t="s">
        <v>1168</v>
      </c>
      <c r="C19" s="604" t="s">
        <v>1375</v>
      </c>
      <c r="D19" s="421" t="s">
        <v>1375</v>
      </c>
      <c r="E19" s="604" t="s">
        <v>1375</v>
      </c>
      <c r="F19" s="421" t="s">
        <v>1375</v>
      </c>
      <c r="G19" s="421" t="s">
        <v>1375</v>
      </c>
      <c r="H19" s="603" t="s">
        <v>1375</v>
      </c>
      <c r="I19" s="421" t="s">
        <v>1375</v>
      </c>
      <c r="J19" s="421" t="s">
        <v>1375</v>
      </c>
      <c r="K19" s="603" t="s">
        <v>1375</v>
      </c>
      <c r="L19" s="421" t="s">
        <v>1375</v>
      </c>
      <c r="M19" s="421" t="s">
        <v>1375</v>
      </c>
      <c r="N19" s="603" t="s">
        <v>1375</v>
      </c>
      <c r="O19" s="421" t="s">
        <v>1375</v>
      </c>
      <c r="P19" s="421" t="s">
        <v>1375</v>
      </c>
      <c r="Q19" s="422" t="s">
        <v>1375</v>
      </c>
      <c r="R19" s="620" t="s">
        <v>1375</v>
      </c>
      <c r="S19" s="620" t="s">
        <v>1375</v>
      </c>
      <c r="T19" s="422">
        <v>5</v>
      </c>
      <c r="U19" s="421" t="s">
        <v>1375</v>
      </c>
      <c r="V19" s="615">
        <f t="shared" si="5"/>
        <v>0.0003517586879119534</v>
      </c>
    </row>
    <row r="20" spans="1:22" s="417" customFormat="1" ht="11.25" customHeight="1">
      <c r="A20" s="419">
        <v>103</v>
      </c>
      <c r="B20" s="420" t="s">
        <v>1025</v>
      </c>
      <c r="C20" s="604">
        <v>215.5</v>
      </c>
      <c r="D20" s="421">
        <f t="shared" si="6"/>
        <v>0.016254557687462947</v>
      </c>
      <c r="E20" s="604">
        <v>291</v>
      </c>
      <c r="F20" s="421">
        <f t="shared" si="0"/>
        <v>135.03480278422273</v>
      </c>
      <c r="G20" s="421">
        <f t="shared" si="7"/>
        <v>0.013492586032623311</v>
      </c>
      <c r="H20" s="603" t="s">
        <v>1375</v>
      </c>
      <c r="I20" s="421" t="s">
        <v>1375</v>
      </c>
      <c r="J20" s="421" t="s">
        <v>1375</v>
      </c>
      <c r="K20" s="603" t="s">
        <v>1375</v>
      </c>
      <c r="L20" s="421" t="s">
        <v>1375</v>
      </c>
      <c r="M20" s="421" t="s">
        <v>1375</v>
      </c>
      <c r="N20" s="603" t="s">
        <v>1375</v>
      </c>
      <c r="O20" s="421" t="s">
        <v>1375</v>
      </c>
      <c r="P20" s="421" t="s">
        <v>1375</v>
      </c>
      <c r="Q20" s="422" t="s">
        <v>1375</v>
      </c>
      <c r="R20" s="433" t="s">
        <v>1375</v>
      </c>
      <c r="S20" s="433" t="s">
        <v>1375</v>
      </c>
      <c r="T20" s="422" t="s">
        <v>1375</v>
      </c>
      <c r="U20" s="421" t="s">
        <v>1375</v>
      </c>
      <c r="V20" s="615" t="s">
        <v>1375</v>
      </c>
    </row>
    <row r="21" spans="1:22" s="417" customFormat="1" ht="11.25" customHeight="1">
      <c r="A21" s="419">
        <v>104</v>
      </c>
      <c r="B21" s="420" t="s">
        <v>1033</v>
      </c>
      <c r="C21" s="604">
        <v>730.7</v>
      </c>
      <c r="D21" s="421">
        <f t="shared" si="6"/>
        <v>0.05511464177368527</v>
      </c>
      <c r="E21" s="604">
        <v>1409</v>
      </c>
      <c r="F21" s="421">
        <f t="shared" si="0"/>
        <v>192.82879430682905</v>
      </c>
      <c r="G21" s="421">
        <f t="shared" si="7"/>
        <v>0.0653300815119115</v>
      </c>
      <c r="H21" s="603">
        <v>3081.8</v>
      </c>
      <c r="I21" s="421">
        <f t="shared" si="1"/>
        <v>218.722498225692</v>
      </c>
      <c r="J21" s="421">
        <f>(H21/$H$69)*100</f>
        <v>0.1509938484876828</v>
      </c>
      <c r="K21" s="603">
        <v>998.7</v>
      </c>
      <c r="L21" s="421">
        <f t="shared" si="2"/>
        <v>32.406385878382764</v>
      </c>
      <c r="M21" s="421">
        <f>(K21/$K$69)*100</f>
        <v>0.060081800767136366</v>
      </c>
      <c r="N21" s="603" t="s">
        <v>1375</v>
      </c>
      <c r="O21" s="421" t="s">
        <v>1375</v>
      </c>
      <c r="P21" s="421" t="s">
        <v>1375</v>
      </c>
      <c r="Q21" s="422" t="s">
        <v>1375</v>
      </c>
      <c r="R21" s="433" t="s">
        <v>1375</v>
      </c>
      <c r="S21" s="433" t="s">
        <v>1375</v>
      </c>
      <c r="T21" s="422" t="s">
        <v>1375</v>
      </c>
      <c r="U21" s="421" t="s">
        <v>1375</v>
      </c>
      <c r="V21" s="615" t="s">
        <v>1375</v>
      </c>
    </row>
    <row r="22" spans="1:22" s="417" customFormat="1" ht="11.25" customHeight="1">
      <c r="A22" s="419">
        <v>104</v>
      </c>
      <c r="B22" s="420" t="s">
        <v>1034</v>
      </c>
      <c r="C22" s="604">
        <v>61.1</v>
      </c>
      <c r="D22" s="421">
        <f t="shared" si="6"/>
        <v>0.004608600810691351</v>
      </c>
      <c r="E22" s="604">
        <v>2190.9</v>
      </c>
      <c r="F22" s="421">
        <f t="shared" si="0"/>
        <v>3585.7610474631747</v>
      </c>
      <c r="G22" s="421">
        <f t="shared" si="7"/>
        <v>0.10158387195489489</v>
      </c>
      <c r="H22" s="603" t="s">
        <v>1375</v>
      </c>
      <c r="I22" s="421" t="s">
        <v>1375</v>
      </c>
      <c r="J22" s="421" t="s">
        <v>1375</v>
      </c>
      <c r="K22" s="603">
        <v>135.9</v>
      </c>
      <c r="L22" s="421" t="s">
        <v>1375</v>
      </c>
      <c r="M22" s="421">
        <f>(K22/$K$69)*100</f>
        <v>0.008175745193004739</v>
      </c>
      <c r="N22" s="603">
        <v>421.3</v>
      </c>
      <c r="O22" s="421">
        <f t="shared" si="3"/>
        <v>310.0073583517292</v>
      </c>
      <c r="P22" s="421">
        <f>(N22/$N$69)*100</f>
        <v>0.023167460984851902</v>
      </c>
      <c r="Q22" s="422">
        <v>470</v>
      </c>
      <c r="R22" s="421">
        <f aca="true" t="shared" si="8" ref="R22:R69">(Q22/N22)*100</f>
        <v>111.55945881794445</v>
      </c>
      <c r="S22" s="421">
        <f t="shared" si="4"/>
        <v>0.026948594066045727</v>
      </c>
      <c r="T22" s="422">
        <v>120</v>
      </c>
      <c r="U22" s="421">
        <f>(T22/Q22)*100</f>
        <v>25.53191489361702</v>
      </c>
      <c r="V22" s="615">
        <f t="shared" si="5"/>
        <v>0.00844220850988688</v>
      </c>
    </row>
    <row r="23" spans="1:22" s="417" customFormat="1" ht="11.25" customHeight="1">
      <c r="A23" s="419">
        <v>105</v>
      </c>
      <c r="B23" s="420" t="s">
        <v>1612</v>
      </c>
      <c r="C23" s="604">
        <v>6640.5</v>
      </c>
      <c r="D23" s="421">
        <f t="shared" si="6"/>
        <v>0.5008742010375763</v>
      </c>
      <c r="E23" s="604">
        <v>3305</v>
      </c>
      <c r="F23" s="421">
        <f t="shared" si="0"/>
        <v>49.770348618326935</v>
      </c>
      <c r="G23" s="421">
        <f t="shared" si="7"/>
        <v>0.1532405389615809</v>
      </c>
      <c r="H23" s="603">
        <v>2558</v>
      </c>
      <c r="I23" s="421">
        <f t="shared" si="1"/>
        <v>77.39788199697428</v>
      </c>
      <c r="J23" s="421">
        <f>(H23/$H$69)*100</f>
        <v>0.12533008775114954</v>
      </c>
      <c r="K23" s="603">
        <v>2622.5</v>
      </c>
      <c r="L23" s="421">
        <f t="shared" si="2"/>
        <v>102.52150117279125</v>
      </c>
      <c r="M23" s="421">
        <f>(K23/$K$69)*100</f>
        <v>0.15776962302174338</v>
      </c>
      <c r="N23" s="603">
        <v>72.8</v>
      </c>
      <c r="O23" s="421">
        <f t="shared" si="3"/>
        <v>2.775977121067683</v>
      </c>
      <c r="P23" s="421">
        <f>(N23/$N$69)*100</f>
        <v>0.004003302064318107</v>
      </c>
      <c r="Q23" s="422">
        <v>27</v>
      </c>
      <c r="R23" s="421">
        <f t="shared" si="8"/>
        <v>37.08791208791209</v>
      </c>
      <c r="S23" s="421">
        <f t="shared" si="4"/>
        <v>0.0015481107229430525</v>
      </c>
      <c r="T23" s="422">
        <v>60</v>
      </c>
      <c r="U23" s="421">
        <f>(T23/Q23)*100</f>
        <v>222.22222222222223</v>
      </c>
      <c r="V23" s="615">
        <f t="shared" si="5"/>
        <v>0.00422110425494344</v>
      </c>
    </row>
    <row r="24" spans="1:22" s="417" customFormat="1" ht="11.25" customHeight="1">
      <c r="A24" s="419">
        <v>106</v>
      </c>
      <c r="B24" s="420" t="s">
        <v>1613</v>
      </c>
      <c r="C24" s="604">
        <v>456.6</v>
      </c>
      <c r="D24" s="421">
        <f t="shared" si="6"/>
        <v>0.034440051230141905</v>
      </c>
      <c r="E24" s="604">
        <v>801.5</v>
      </c>
      <c r="F24" s="421">
        <f t="shared" si="0"/>
        <v>175.53657468243537</v>
      </c>
      <c r="G24" s="421">
        <f t="shared" si="7"/>
        <v>0.037162569433496856</v>
      </c>
      <c r="H24" s="603">
        <v>542.1</v>
      </c>
      <c r="I24" s="421">
        <f t="shared" si="1"/>
        <v>67.63568309419838</v>
      </c>
      <c r="J24" s="421">
        <f>(H24/$H$69)*100</f>
        <v>0.026560375515988336</v>
      </c>
      <c r="K24" s="603">
        <v>537.1</v>
      </c>
      <c r="L24" s="421">
        <f t="shared" si="2"/>
        <v>99.07766094816455</v>
      </c>
      <c r="M24" s="421">
        <f>(K24/$K$69)*100</f>
        <v>0.03231194071495839</v>
      </c>
      <c r="N24" s="603">
        <v>395.6</v>
      </c>
      <c r="O24" s="421">
        <f t="shared" si="3"/>
        <v>73.6548128840067</v>
      </c>
      <c r="P24" s="421">
        <f>(N24/$N$69)*100</f>
        <v>0.021754207371486856</v>
      </c>
      <c r="Q24" s="422">
        <v>377</v>
      </c>
      <c r="R24" s="421">
        <f t="shared" si="8"/>
        <v>95.29828109201213</v>
      </c>
      <c r="S24" s="421">
        <f t="shared" si="4"/>
        <v>0.02161621268701966</v>
      </c>
      <c r="T24" s="422">
        <v>375</v>
      </c>
      <c r="U24" s="421">
        <f>(T24/Q24)*100</f>
        <v>99.46949602122017</v>
      </c>
      <c r="V24" s="615">
        <f t="shared" si="5"/>
        <v>0.0263819015933965</v>
      </c>
    </row>
    <row r="25" spans="1:22" s="417" customFormat="1" ht="11.25" customHeight="1">
      <c r="A25" s="419">
        <v>108</v>
      </c>
      <c r="B25" s="420" t="s">
        <v>1031</v>
      </c>
      <c r="C25" s="604">
        <v>3235.3</v>
      </c>
      <c r="D25" s="421">
        <f t="shared" si="6"/>
        <v>0.24402956142110846</v>
      </c>
      <c r="E25" s="604">
        <v>1761.5</v>
      </c>
      <c r="F25" s="421">
        <f t="shared" si="0"/>
        <v>54.446264643155196</v>
      </c>
      <c r="G25" s="421">
        <f t="shared" si="7"/>
        <v>0.08167419345864592</v>
      </c>
      <c r="H25" s="603">
        <v>1272.2</v>
      </c>
      <c r="I25" s="421">
        <f t="shared" si="1"/>
        <v>72.22253760999149</v>
      </c>
      <c r="J25" s="421">
        <f>(H25/$H$69)*100</f>
        <v>0.06233187554222535</v>
      </c>
      <c r="K25" s="603">
        <v>3140.5</v>
      </c>
      <c r="L25" s="421">
        <f t="shared" si="2"/>
        <v>246.85584027668605</v>
      </c>
      <c r="M25" s="421">
        <f>(K25/$K$69)*100</f>
        <v>0.1889325075690315</v>
      </c>
      <c r="N25" s="603">
        <v>2732.6</v>
      </c>
      <c r="O25" s="421">
        <f t="shared" si="3"/>
        <v>87.01162235312849</v>
      </c>
      <c r="P25" s="421">
        <f>(N25/$N$69)*100</f>
        <v>0.15026680248565466</v>
      </c>
      <c r="Q25" s="422">
        <v>718</v>
      </c>
      <c r="R25" s="421">
        <f t="shared" si="8"/>
        <v>26.27534216497109</v>
      </c>
      <c r="S25" s="421">
        <f t="shared" si="4"/>
        <v>0.04116827774344858</v>
      </c>
      <c r="T25" s="422">
        <v>513</v>
      </c>
      <c r="U25" s="421">
        <f>(T25/Q25)*100</f>
        <v>71.44846796657382</v>
      </c>
      <c r="V25" s="615">
        <f t="shared" si="5"/>
        <v>0.036090441379766414</v>
      </c>
    </row>
    <row r="26" spans="1:22" s="417" customFormat="1" ht="11.25" customHeight="1">
      <c r="A26" s="419">
        <v>109</v>
      </c>
      <c r="B26" s="420" t="s">
        <v>1035</v>
      </c>
      <c r="C26" s="604">
        <v>5.5</v>
      </c>
      <c r="D26" s="421">
        <f t="shared" si="6"/>
        <v>0.0004148495001440659</v>
      </c>
      <c r="E26" s="604">
        <v>142.3</v>
      </c>
      <c r="F26" s="421">
        <f t="shared" si="0"/>
        <v>2587.2727272727275</v>
      </c>
      <c r="G26" s="421">
        <f t="shared" si="7"/>
        <v>0.006597920936227826</v>
      </c>
      <c r="H26" s="603" t="s">
        <v>1375</v>
      </c>
      <c r="I26" s="421" t="s">
        <v>1375</v>
      </c>
      <c r="J26" s="421" t="s">
        <v>1375</v>
      </c>
      <c r="K26" s="603" t="s">
        <v>1375</v>
      </c>
      <c r="L26" s="421" t="s">
        <v>1375</v>
      </c>
      <c r="M26" s="421" t="s">
        <v>1375</v>
      </c>
      <c r="N26" s="603" t="s">
        <v>1375</v>
      </c>
      <c r="O26" s="421" t="s">
        <v>1375</v>
      </c>
      <c r="P26" s="421" t="s">
        <v>1375</v>
      </c>
      <c r="Q26" s="422" t="s">
        <v>1375</v>
      </c>
      <c r="R26" s="421" t="s">
        <v>1375</v>
      </c>
      <c r="S26" s="421" t="s">
        <v>1375</v>
      </c>
      <c r="T26" s="422" t="s">
        <v>1375</v>
      </c>
      <c r="U26" s="421" t="s">
        <v>1375</v>
      </c>
      <c r="V26" s="615" t="s">
        <v>1375</v>
      </c>
    </row>
    <row r="27" spans="1:22" s="417" customFormat="1" ht="11.25" customHeight="1">
      <c r="A27" s="419">
        <v>109</v>
      </c>
      <c r="B27" s="420" t="s">
        <v>1362</v>
      </c>
      <c r="C27" s="604" t="s">
        <v>1375</v>
      </c>
      <c r="D27" s="421" t="s">
        <v>1375</v>
      </c>
      <c r="E27" s="604" t="s">
        <v>1375</v>
      </c>
      <c r="F27" s="421" t="s">
        <v>1375</v>
      </c>
      <c r="G27" s="421" t="s">
        <v>1375</v>
      </c>
      <c r="H27" s="603" t="s">
        <v>1375</v>
      </c>
      <c r="I27" s="421" t="s">
        <v>1375</v>
      </c>
      <c r="J27" s="421" t="s">
        <v>1375</v>
      </c>
      <c r="K27" s="603" t="s">
        <v>1375</v>
      </c>
      <c r="L27" s="421" t="s">
        <v>1375</v>
      </c>
      <c r="M27" s="421" t="s">
        <v>1375</v>
      </c>
      <c r="N27" s="603" t="s">
        <v>1375</v>
      </c>
      <c r="O27" s="421" t="s">
        <v>1375</v>
      </c>
      <c r="P27" s="421" t="s">
        <v>1375</v>
      </c>
      <c r="Q27" s="422" t="s">
        <v>1375</v>
      </c>
      <c r="R27" s="421" t="s">
        <v>1375</v>
      </c>
      <c r="S27" s="421" t="s">
        <v>1375</v>
      </c>
      <c r="T27" s="422">
        <v>80</v>
      </c>
      <c r="U27" s="421" t="s">
        <v>1375</v>
      </c>
      <c r="V27" s="615">
        <f t="shared" si="5"/>
        <v>0.005628139006591254</v>
      </c>
    </row>
    <row r="28" spans="1:22" s="417" customFormat="1" ht="11.25" customHeight="1">
      <c r="A28" s="419">
        <v>110</v>
      </c>
      <c r="B28" s="420" t="s">
        <v>216</v>
      </c>
      <c r="C28" s="604">
        <v>12.9</v>
      </c>
      <c r="D28" s="421">
        <f t="shared" si="6"/>
        <v>0.0009730106457924456</v>
      </c>
      <c r="E28" s="604">
        <v>83.2</v>
      </c>
      <c r="F28" s="421">
        <f t="shared" si="0"/>
        <v>644.9612403100775</v>
      </c>
      <c r="G28" s="421">
        <f t="shared" si="7"/>
        <v>0.0038576740821795862</v>
      </c>
      <c r="H28" s="603">
        <v>207.5</v>
      </c>
      <c r="I28" s="421">
        <f t="shared" si="1"/>
        <v>249.39903846153845</v>
      </c>
      <c r="J28" s="421">
        <f aca="true" t="shared" si="9" ref="J28:J37">(H28/$H$69)*100</f>
        <v>0.010166533701471277</v>
      </c>
      <c r="K28" s="603">
        <v>245.1</v>
      </c>
      <c r="L28" s="421">
        <f t="shared" si="2"/>
        <v>118.12048192771083</v>
      </c>
      <c r="M28" s="421">
        <f aca="true" t="shared" si="10" ref="M28:M37">(K28/$K$69)*100</f>
        <v>0.014745218151622231</v>
      </c>
      <c r="N28" s="603">
        <v>310.8</v>
      </c>
      <c r="O28" s="421">
        <f t="shared" si="3"/>
        <v>126.80538555691557</v>
      </c>
      <c r="P28" s="421">
        <f aca="true" t="shared" si="11" ref="P28:P37">(N28/$N$69)*100</f>
        <v>0.01709102035151192</v>
      </c>
      <c r="Q28" s="422">
        <v>3450</v>
      </c>
      <c r="R28" s="421">
        <f t="shared" si="8"/>
        <v>1110.03861003861</v>
      </c>
      <c r="S28" s="421">
        <f t="shared" si="4"/>
        <v>0.19781414793161226</v>
      </c>
      <c r="T28" s="422">
        <v>3800</v>
      </c>
      <c r="U28" s="421">
        <f>(T28/Q28)*100</f>
        <v>110.14492753623189</v>
      </c>
      <c r="V28" s="615">
        <f t="shared" si="5"/>
        <v>0.2673366028130846</v>
      </c>
    </row>
    <row r="29" spans="1:22" s="417" customFormat="1" ht="11.25" customHeight="1">
      <c r="A29" s="419">
        <v>111</v>
      </c>
      <c r="B29" s="420" t="s">
        <v>1036</v>
      </c>
      <c r="C29" s="423" t="s">
        <v>1375</v>
      </c>
      <c r="D29" s="421" t="s">
        <v>1375</v>
      </c>
      <c r="E29" s="604">
        <v>354.3</v>
      </c>
      <c r="F29" s="421" t="s">
        <v>1375</v>
      </c>
      <c r="G29" s="421">
        <f t="shared" si="7"/>
        <v>0.01642757124178158</v>
      </c>
      <c r="H29" s="603">
        <v>400.3</v>
      </c>
      <c r="I29" s="421">
        <f t="shared" si="1"/>
        <v>112.98334744566752</v>
      </c>
      <c r="J29" s="421">
        <f t="shared" si="9"/>
        <v>0.01961283585879013</v>
      </c>
      <c r="K29" s="603">
        <v>5.5</v>
      </c>
      <c r="L29" s="421">
        <f t="shared" si="2"/>
        <v>1.3739695228578566</v>
      </c>
      <c r="M29" s="421">
        <f t="shared" si="10"/>
        <v>0.0003308800482820166</v>
      </c>
      <c r="N29" s="603">
        <v>11</v>
      </c>
      <c r="O29" s="421">
        <f t="shared" si="3"/>
        <v>200</v>
      </c>
      <c r="P29" s="421">
        <f t="shared" si="11"/>
        <v>0.0006048945426854282</v>
      </c>
      <c r="Q29" s="422" t="s">
        <v>1375</v>
      </c>
      <c r="R29" s="421" t="s">
        <v>1375</v>
      </c>
      <c r="S29" s="421" t="s">
        <v>1375</v>
      </c>
      <c r="T29" s="422" t="s">
        <v>1375</v>
      </c>
      <c r="U29" s="421" t="s">
        <v>1375</v>
      </c>
      <c r="V29" s="615" t="s">
        <v>1375</v>
      </c>
    </row>
    <row r="30" spans="1:22" s="417" customFormat="1" ht="11.25" customHeight="1">
      <c r="A30" s="419">
        <v>112</v>
      </c>
      <c r="B30" s="420" t="s">
        <v>1037</v>
      </c>
      <c r="C30" s="604">
        <v>5927.7</v>
      </c>
      <c r="D30" s="421">
        <f t="shared" si="6"/>
        <v>0.44710970581890536</v>
      </c>
      <c r="E30" s="604">
        <v>8155.8</v>
      </c>
      <c r="F30" s="421">
        <f t="shared" si="0"/>
        <v>137.58793461207551</v>
      </c>
      <c r="G30" s="421">
        <f t="shared" si="7"/>
        <v>0.3781540658586571</v>
      </c>
      <c r="H30" s="603">
        <v>3495.4</v>
      </c>
      <c r="I30" s="421">
        <f t="shared" si="1"/>
        <v>42.85784349787881</v>
      </c>
      <c r="J30" s="421">
        <f t="shared" si="9"/>
        <v>0.1712583224102299</v>
      </c>
      <c r="K30" s="603">
        <v>1146.5</v>
      </c>
      <c r="L30" s="421">
        <f t="shared" si="2"/>
        <v>32.800251759455286</v>
      </c>
      <c r="M30" s="421">
        <f t="shared" si="10"/>
        <v>0.06897345006460584</v>
      </c>
      <c r="N30" s="603">
        <v>813.6</v>
      </c>
      <c r="O30" s="421">
        <f t="shared" si="3"/>
        <v>70.96380287832534</v>
      </c>
      <c r="P30" s="421">
        <f t="shared" si="11"/>
        <v>0.044740199993533125</v>
      </c>
      <c r="Q30" s="422">
        <v>100</v>
      </c>
      <c r="R30" s="421">
        <f t="shared" si="8"/>
        <v>12.291052114060964</v>
      </c>
      <c r="S30" s="421">
        <f t="shared" si="4"/>
        <v>0.005733743418307602</v>
      </c>
      <c r="T30" s="422">
        <v>100</v>
      </c>
      <c r="U30" s="421">
        <f>(T30/Q30)*100</f>
        <v>100</v>
      </c>
      <c r="V30" s="615">
        <f t="shared" si="5"/>
        <v>0.0070351737582390675</v>
      </c>
    </row>
    <row r="31" spans="1:22" s="417" customFormat="1" ht="11.25" customHeight="1">
      <c r="A31" s="419">
        <v>113</v>
      </c>
      <c r="B31" s="420" t="s">
        <v>1118</v>
      </c>
      <c r="C31" s="604">
        <v>604.9</v>
      </c>
      <c r="D31" s="421">
        <f t="shared" si="6"/>
        <v>0.045625902297662814</v>
      </c>
      <c r="E31" s="604">
        <v>367.5</v>
      </c>
      <c r="F31" s="421">
        <f t="shared" si="0"/>
        <v>60.75384361051414</v>
      </c>
      <c r="G31" s="421">
        <f t="shared" si="7"/>
        <v>0.01703960607212738</v>
      </c>
      <c r="H31" s="603">
        <v>296.3</v>
      </c>
      <c r="I31" s="421">
        <f t="shared" si="1"/>
        <v>80.62585034013607</v>
      </c>
      <c r="J31" s="421">
        <f t="shared" si="9"/>
        <v>0.014517320172269588</v>
      </c>
      <c r="K31" s="603">
        <v>393.4</v>
      </c>
      <c r="L31" s="421">
        <f t="shared" si="2"/>
        <v>132.77084036449543</v>
      </c>
      <c r="M31" s="421">
        <f t="shared" si="10"/>
        <v>0.02366694745348097</v>
      </c>
      <c r="N31" s="603">
        <v>259.4</v>
      </c>
      <c r="O31" s="421">
        <f t="shared" si="3"/>
        <v>65.93797661413319</v>
      </c>
      <c r="P31" s="421">
        <f t="shared" si="11"/>
        <v>0.014264513124781825</v>
      </c>
      <c r="Q31" s="422">
        <v>800</v>
      </c>
      <c r="R31" s="421">
        <f t="shared" si="8"/>
        <v>308.4040092521203</v>
      </c>
      <c r="S31" s="421">
        <f t="shared" si="4"/>
        <v>0.04586994734646081</v>
      </c>
      <c r="T31" s="422">
        <v>805</v>
      </c>
      <c r="U31" s="421">
        <f>(T31/Q31)*100</f>
        <v>100.62500000000001</v>
      </c>
      <c r="V31" s="615">
        <f t="shared" si="5"/>
        <v>0.056633148753824504</v>
      </c>
    </row>
    <row r="32" spans="1:22" s="417" customFormat="1" ht="11.25" customHeight="1">
      <c r="A32" s="419">
        <v>114</v>
      </c>
      <c r="B32" s="420" t="s">
        <v>1616</v>
      </c>
      <c r="C32" s="604">
        <v>2401.8</v>
      </c>
      <c r="D32" s="421">
        <f t="shared" si="6"/>
        <v>0.18116100535382137</v>
      </c>
      <c r="E32" s="604">
        <v>2767.8</v>
      </c>
      <c r="F32" s="421">
        <f t="shared" si="0"/>
        <v>115.23857107169621</v>
      </c>
      <c r="G32" s="421">
        <f t="shared" si="7"/>
        <v>0.12833257601750792</v>
      </c>
      <c r="H32" s="603">
        <v>3111.2</v>
      </c>
      <c r="I32" s="421">
        <f t="shared" si="1"/>
        <v>112.40696582122985</v>
      </c>
      <c r="J32" s="421">
        <f t="shared" si="9"/>
        <v>0.15243431157598764</v>
      </c>
      <c r="K32" s="603">
        <v>3353.7</v>
      </c>
      <c r="L32" s="421">
        <f t="shared" si="2"/>
        <v>107.79442015942402</v>
      </c>
      <c r="M32" s="421">
        <f t="shared" si="10"/>
        <v>0.20175862144061804</v>
      </c>
      <c r="N32" s="603">
        <v>4027.8</v>
      </c>
      <c r="O32" s="421">
        <f t="shared" si="3"/>
        <v>120.10018785222294</v>
      </c>
      <c r="P32" s="421">
        <f t="shared" si="11"/>
        <v>0.22149038536621526</v>
      </c>
      <c r="Q32" s="422">
        <v>3565</v>
      </c>
      <c r="R32" s="421">
        <f t="shared" si="8"/>
        <v>88.50985649734346</v>
      </c>
      <c r="S32" s="421">
        <f t="shared" si="4"/>
        <v>0.204407952862666</v>
      </c>
      <c r="T32" s="422">
        <v>4095</v>
      </c>
      <c r="U32" s="421">
        <f>(T32/Q32)*100</f>
        <v>114.86676016830295</v>
      </c>
      <c r="V32" s="615">
        <f t="shared" si="5"/>
        <v>0.2880903653998898</v>
      </c>
    </row>
    <row r="33" spans="1:22" s="417" customFormat="1" ht="11.25" customHeight="1">
      <c r="A33" s="419">
        <v>115</v>
      </c>
      <c r="B33" s="420" t="s">
        <v>1617</v>
      </c>
      <c r="C33" s="604">
        <v>98585.3</v>
      </c>
      <c r="D33" s="421">
        <f t="shared" si="6"/>
        <v>7.436011350282325</v>
      </c>
      <c r="E33" s="604">
        <v>71275.7</v>
      </c>
      <c r="F33" s="421">
        <f t="shared" si="0"/>
        <v>72.29850697822089</v>
      </c>
      <c r="G33" s="421">
        <f t="shared" si="7"/>
        <v>3.3047887088847054</v>
      </c>
      <c r="H33" s="603">
        <v>51156.6</v>
      </c>
      <c r="I33" s="421">
        <f t="shared" si="1"/>
        <v>71.77284824982428</v>
      </c>
      <c r="J33" s="421">
        <f t="shared" si="9"/>
        <v>2.506435170856316</v>
      </c>
      <c r="K33" s="603">
        <v>54265.9</v>
      </c>
      <c r="L33" s="421">
        <f t="shared" si="2"/>
        <v>106.07800362025624</v>
      </c>
      <c r="M33" s="421">
        <f t="shared" si="10"/>
        <v>3.264637020375834</v>
      </c>
      <c r="N33" s="603">
        <v>126029.4</v>
      </c>
      <c r="O33" s="421">
        <f t="shared" si="3"/>
        <v>232.24419018204802</v>
      </c>
      <c r="P33" s="421">
        <f t="shared" si="11"/>
        <v>6.930408752538082</v>
      </c>
      <c r="Q33" s="422">
        <v>114244</v>
      </c>
      <c r="R33" s="421">
        <f t="shared" si="8"/>
        <v>90.64868990886254</v>
      </c>
      <c r="S33" s="421">
        <f t="shared" si="4"/>
        <v>6.550457830811336</v>
      </c>
      <c r="T33" s="422">
        <v>81245</v>
      </c>
      <c r="U33" s="421">
        <f>(T33/Q33)*100</f>
        <v>71.11533209621513</v>
      </c>
      <c r="V33" s="615">
        <f t="shared" si="5"/>
        <v>5.715726919881331</v>
      </c>
    </row>
    <row r="34" spans="1:22" s="417" customFormat="1" ht="11.25" customHeight="1">
      <c r="A34" s="419">
        <v>116</v>
      </c>
      <c r="B34" s="420" t="s">
        <v>1035</v>
      </c>
      <c r="C34" s="604" t="s">
        <v>1375</v>
      </c>
      <c r="D34" s="421" t="s">
        <v>1375</v>
      </c>
      <c r="E34" s="604" t="s">
        <v>1375</v>
      </c>
      <c r="F34" s="421" t="s">
        <v>1375</v>
      </c>
      <c r="G34" s="421" t="s">
        <v>1375</v>
      </c>
      <c r="H34" s="603" t="s">
        <v>1375</v>
      </c>
      <c r="I34" s="421" t="s">
        <v>1375</v>
      </c>
      <c r="J34" s="421" t="s">
        <v>1375</v>
      </c>
      <c r="K34" s="603" t="s">
        <v>1375</v>
      </c>
      <c r="L34" s="421" t="s">
        <v>1375</v>
      </c>
      <c r="M34" s="421" t="s">
        <v>1375</v>
      </c>
      <c r="N34" s="603" t="s">
        <v>1375</v>
      </c>
      <c r="O34" s="421" t="s">
        <v>1375</v>
      </c>
      <c r="P34" s="421" t="s">
        <v>1375</v>
      </c>
      <c r="Q34" s="422">
        <v>433.6</v>
      </c>
      <c r="R34" s="421" t="s">
        <v>1375</v>
      </c>
      <c r="S34" s="421">
        <f t="shared" si="4"/>
        <v>0.02486151146178176</v>
      </c>
      <c r="T34" s="422" t="s">
        <v>1375</v>
      </c>
      <c r="U34" s="421" t="s">
        <v>1375</v>
      </c>
      <c r="V34" s="615" t="s">
        <v>1375</v>
      </c>
    </row>
    <row r="35" spans="1:22" s="417" customFormat="1" ht="11.25" customHeight="1">
      <c r="A35" s="419">
        <v>117</v>
      </c>
      <c r="B35" s="420" t="s">
        <v>952</v>
      </c>
      <c r="C35" s="604">
        <v>271.6</v>
      </c>
      <c r="D35" s="421">
        <f t="shared" si="6"/>
        <v>0.02048602258893242</v>
      </c>
      <c r="E35" s="604">
        <v>317.4</v>
      </c>
      <c r="F35" s="421">
        <f t="shared" si="0"/>
        <v>116.86303387334314</v>
      </c>
      <c r="G35" s="421">
        <f t="shared" si="7"/>
        <v>0.01471665569331491</v>
      </c>
      <c r="H35" s="423">
        <v>311.7</v>
      </c>
      <c r="I35" s="421">
        <f t="shared" si="1"/>
        <v>98.20415879017014</v>
      </c>
      <c r="J35" s="421">
        <f t="shared" si="9"/>
        <v>0.015271848456619745</v>
      </c>
      <c r="K35" s="423">
        <v>389.9</v>
      </c>
      <c r="L35" s="421">
        <f t="shared" si="2"/>
        <v>125.08822585819699</v>
      </c>
      <c r="M35" s="421">
        <f t="shared" si="10"/>
        <v>0.02345638742275605</v>
      </c>
      <c r="N35" s="423">
        <v>488.7</v>
      </c>
      <c r="O35" s="421">
        <f t="shared" si="3"/>
        <v>125.33983072582716</v>
      </c>
      <c r="P35" s="421">
        <f t="shared" si="11"/>
        <v>0.026873814819124434</v>
      </c>
      <c r="Q35" s="433">
        <v>420</v>
      </c>
      <c r="R35" s="421">
        <f t="shared" si="8"/>
        <v>85.94229588704727</v>
      </c>
      <c r="S35" s="421">
        <f t="shared" si="4"/>
        <v>0.02408172235689193</v>
      </c>
      <c r="T35" s="433">
        <v>430</v>
      </c>
      <c r="U35" s="421">
        <f>(T35/Q35)*100</f>
        <v>102.38095238095238</v>
      </c>
      <c r="V35" s="615">
        <f t="shared" si="5"/>
        <v>0.030251247160427992</v>
      </c>
    </row>
    <row r="36" spans="1:22" s="417" customFormat="1" ht="11.25" customHeight="1">
      <c r="A36" s="419">
        <v>119</v>
      </c>
      <c r="B36" s="420" t="s">
        <v>1618</v>
      </c>
      <c r="C36" s="604">
        <v>695</v>
      </c>
      <c r="D36" s="421">
        <f t="shared" si="6"/>
        <v>0.05242189138184106</v>
      </c>
      <c r="E36" s="604">
        <v>78.5</v>
      </c>
      <c r="F36" s="421">
        <f t="shared" si="0"/>
        <v>11.29496402877698</v>
      </c>
      <c r="G36" s="421">
        <f t="shared" si="7"/>
        <v>0.00363975258955646</v>
      </c>
      <c r="H36" s="603">
        <v>7.2</v>
      </c>
      <c r="I36" s="421">
        <f t="shared" si="1"/>
        <v>9.171974522292995</v>
      </c>
      <c r="J36" s="421">
        <f t="shared" si="9"/>
        <v>0.0003527664706052684</v>
      </c>
      <c r="K36" s="603">
        <v>1180.8</v>
      </c>
      <c r="L36" s="421">
        <f t="shared" si="2"/>
        <v>16400</v>
      </c>
      <c r="M36" s="421">
        <f t="shared" si="10"/>
        <v>0.07103693836571004</v>
      </c>
      <c r="N36" s="603">
        <v>1162.4</v>
      </c>
      <c r="O36" s="421">
        <f t="shared" si="3"/>
        <v>98.44173441734418</v>
      </c>
      <c r="P36" s="421">
        <f t="shared" si="11"/>
        <v>0.06392085603795836</v>
      </c>
      <c r="Q36" s="422">
        <v>5</v>
      </c>
      <c r="R36" s="421">
        <f t="shared" si="8"/>
        <v>0.4301445285615967</v>
      </c>
      <c r="S36" s="421">
        <f t="shared" si="4"/>
        <v>0.0002866871709153801</v>
      </c>
      <c r="T36" s="422">
        <v>5</v>
      </c>
      <c r="U36" s="421">
        <f>(T36/Q36)*100</f>
        <v>100</v>
      </c>
      <c r="V36" s="615">
        <f t="shared" si="5"/>
        <v>0.0003517586879119534</v>
      </c>
    </row>
    <row r="37" spans="1:22" s="417" customFormat="1" ht="11.25" customHeight="1">
      <c r="A37" s="419">
        <v>119</v>
      </c>
      <c r="B37" s="420" t="s">
        <v>1619</v>
      </c>
      <c r="C37" s="423" t="s">
        <v>1375</v>
      </c>
      <c r="D37" s="421" t="s">
        <v>1375</v>
      </c>
      <c r="E37" s="423" t="s">
        <v>1375</v>
      </c>
      <c r="F37" s="421" t="s">
        <v>1375</v>
      </c>
      <c r="G37" s="421" t="s">
        <v>1375</v>
      </c>
      <c r="H37" s="603">
        <v>579.9</v>
      </c>
      <c r="I37" s="421" t="s">
        <v>1375</v>
      </c>
      <c r="J37" s="421">
        <f t="shared" si="9"/>
        <v>0.028412399486665994</v>
      </c>
      <c r="K37" s="603">
        <v>233.8</v>
      </c>
      <c r="L37" s="421">
        <f t="shared" si="2"/>
        <v>40.31729608553199</v>
      </c>
      <c r="M37" s="421">
        <f t="shared" si="10"/>
        <v>0.014065410052424636</v>
      </c>
      <c r="N37" s="603">
        <v>420.9</v>
      </c>
      <c r="O37" s="421">
        <f t="shared" si="3"/>
        <v>180.0256629597947</v>
      </c>
      <c r="P37" s="421">
        <f t="shared" si="11"/>
        <v>0.023145464819663338</v>
      </c>
      <c r="Q37" s="422">
        <v>686</v>
      </c>
      <c r="R37" s="421">
        <f t="shared" si="8"/>
        <v>162.984081729627</v>
      </c>
      <c r="S37" s="421">
        <f t="shared" si="4"/>
        <v>0.039333479849590146</v>
      </c>
      <c r="T37" s="422" t="s">
        <v>1375</v>
      </c>
      <c r="U37" s="421" t="s">
        <v>1375</v>
      </c>
      <c r="V37" s="615" t="s">
        <v>1375</v>
      </c>
    </row>
    <row r="38" spans="1:22" s="417" customFormat="1" ht="11.25" customHeight="1">
      <c r="A38" s="419">
        <v>121</v>
      </c>
      <c r="B38" s="420" t="s">
        <v>75</v>
      </c>
      <c r="C38" s="423" t="s">
        <v>1375</v>
      </c>
      <c r="D38" s="421" t="s">
        <v>1375</v>
      </c>
      <c r="E38" s="423" t="s">
        <v>1375</v>
      </c>
      <c r="F38" s="421" t="s">
        <v>1375</v>
      </c>
      <c r="G38" s="421" t="s">
        <v>1375</v>
      </c>
      <c r="H38" s="603" t="s">
        <v>1375</v>
      </c>
      <c r="I38" s="421" t="s">
        <v>1375</v>
      </c>
      <c r="J38" s="421" t="s">
        <v>1375</v>
      </c>
      <c r="K38" s="603" t="s">
        <v>1375</v>
      </c>
      <c r="L38" s="421" t="s">
        <v>1375</v>
      </c>
      <c r="M38" s="421" t="s">
        <v>1375</v>
      </c>
      <c r="N38" s="603" t="s">
        <v>1375</v>
      </c>
      <c r="O38" s="421" t="s">
        <v>1375</v>
      </c>
      <c r="P38" s="421" t="s">
        <v>1375</v>
      </c>
      <c r="Q38" s="422">
        <v>20</v>
      </c>
      <c r="R38" s="421" t="s">
        <v>1375</v>
      </c>
      <c r="S38" s="421">
        <f t="shared" si="4"/>
        <v>0.0011467486836615204</v>
      </c>
      <c r="T38" s="422">
        <v>50</v>
      </c>
      <c r="U38" s="421">
        <f>(T38/Q38)*100</f>
        <v>250</v>
      </c>
      <c r="V38" s="615">
        <f t="shared" si="5"/>
        <v>0.0035175868791195337</v>
      </c>
    </row>
    <row r="39" spans="1:22" s="417" customFormat="1" ht="11.25" customHeight="1">
      <c r="A39" s="419">
        <v>122</v>
      </c>
      <c r="B39" s="420" t="s">
        <v>938</v>
      </c>
      <c r="C39" s="423" t="s">
        <v>1375</v>
      </c>
      <c r="D39" s="421" t="s">
        <v>1375</v>
      </c>
      <c r="E39" s="423" t="s">
        <v>1375</v>
      </c>
      <c r="F39" s="421" t="s">
        <v>1375</v>
      </c>
      <c r="G39" s="421" t="s">
        <v>1375</v>
      </c>
      <c r="H39" s="603" t="s">
        <v>1375</v>
      </c>
      <c r="I39" s="421" t="s">
        <v>1375</v>
      </c>
      <c r="J39" s="421" t="s">
        <v>1375</v>
      </c>
      <c r="K39" s="603" t="s">
        <v>1375</v>
      </c>
      <c r="L39" s="421" t="s">
        <v>1375</v>
      </c>
      <c r="M39" s="421" t="s">
        <v>1375</v>
      </c>
      <c r="N39" s="603">
        <v>366</v>
      </c>
      <c r="O39" s="421" t="s">
        <v>1375</v>
      </c>
      <c r="P39" s="421">
        <f>(N39/$N$69)*100</f>
        <v>0.020126491147533336</v>
      </c>
      <c r="Q39" s="422">
        <v>1500</v>
      </c>
      <c r="R39" s="421">
        <f t="shared" si="8"/>
        <v>409.83606557377044</v>
      </c>
      <c r="S39" s="421">
        <f t="shared" si="4"/>
        <v>0.08600615127461401</v>
      </c>
      <c r="T39" s="422">
        <v>1180</v>
      </c>
      <c r="U39" s="421">
        <f>(T39/Q39)*100</f>
        <v>78.66666666666666</v>
      </c>
      <c r="V39" s="615">
        <f t="shared" si="5"/>
        <v>0.083015050347221</v>
      </c>
    </row>
    <row r="40" spans="1:25" s="417" customFormat="1" ht="11.25" customHeight="1">
      <c r="A40" s="590" t="s">
        <v>953</v>
      </c>
      <c r="B40" s="435" t="s">
        <v>954</v>
      </c>
      <c r="C40" s="604">
        <v>15762.1</v>
      </c>
      <c r="D40" s="421">
        <f aca="true" t="shared" si="12" ref="D40:D69">(C40/$C$69)*100</f>
        <v>1.188890782949233</v>
      </c>
      <c r="E40" s="604">
        <v>15364.3</v>
      </c>
      <c r="F40" s="421">
        <f t="shared" si="0"/>
        <v>97.47622461474042</v>
      </c>
      <c r="G40" s="421">
        <f aca="true" t="shared" si="13" ref="G40:G65">(E40/$E$69)*100</f>
        <v>0.7123853593849977</v>
      </c>
      <c r="H40" s="603">
        <v>14720.1</v>
      </c>
      <c r="I40" s="421">
        <f t="shared" si="1"/>
        <v>95.80716335921585</v>
      </c>
      <c r="J40" s="421">
        <f aca="true" t="shared" si="14" ref="J40:J61">(H40/$H$69)*100</f>
        <v>0.7212163505495294</v>
      </c>
      <c r="K40" s="603" t="s">
        <v>1375</v>
      </c>
      <c r="L40" s="421" t="s">
        <v>1375</v>
      </c>
      <c r="M40" s="421" t="s">
        <v>1375</v>
      </c>
      <c r="N40" s="603" t="s">
        <v>1375</v>
      </c>
      <c r="O40" s="421" t="s">
        <v>1375</v>
      </c>
      <c r="P40" s="421" t="s">
        <v>1375</v>
      </c>
      <c r="Q40" s="422" t="s">
        <v>1375</v>
      </c>
      <c r="R40" s="421" t="s">
        <v>1375</v>
      </c>
      <c r="S40" s="421" t="s">
        <v>1375</v>
      </c>
      <c r="T40" s="422" t="s">
        <v>1375</v>
      </c>
      <c r="U40" s="421" t="s">
        <v>1375</v>
      </c>
      <c r="V40" s="615" t="s">
        <v>1375</v>
      </c>
      <c r="W40" s="20"/>
      <c r="X40" s="20"/>
      <c r="Y40" s="20"/>
    </row>
    <row r="41" spans="1:25" s="417" customFormat="1" ht="11.25" customHeight="1">
      <c r="A41" s="419">
        <v>191</v>
      </c>
      <c r="B41" s="420" t="s">
        <v>439</v>
      </c>
      <c r="C41" s="604">
        <v>8458.1</v>
      </c>
      <c r="D41" s="421">
        <f t="shared" si="12"/>
        <v>0.6379706467579135</v>
      </c>
      <c r="E41" s="604">
        <v>11571.8</v>
      </c>
      <c r="F41" s="421">
        <f t="shared" si="0"/>
        <v>136.81323228621082</v>
      </c>
      <c r="G41" s="421">
        <f t="shared" si="13"/>
        <v>0.5365412613481457</v>
      </c>
      <c r="H41" s="423">
        <v>11457.3</v>
      </c>
      <c r="I41" s="421">
        <f t="shared" si="1"/>
        <v>99.01052558806754</v>
      </c>
      <c r="J41" s="421">
        <f t="shared" si="14"/>
        <v>0.5613543449535752</v>
      </c>
      <c r="K41" s="423">
        <v>12070.3</v>
      </c>
      <c r="L41" s="421">
        <f t="shared" si="2"/>
        <v>105.35030068166147</v>
      </c>
      <c r="M41" s="421">
        <f>(K41/$K$69)*100</f>
        <v>0.7261493539597137</v>
      </c>
      <c r="N41" s="423">
        <v>10728.7</v>
      </c>
      <c r="O41" s="421">
        <f t="shared" si="3"/>
        <v>88.88511470303142</v>
      </c>
      <c r="P41" s="421">
        <f>(N41/$N$69)*100</f>
        <v>0.5899756436462867</v>
      </c>
      <c r="Q41" s="433">
        <v>19536.2</v>
      </c>
      <c r="R41" s="421">
        <f t="shared" si="8"/>
        <v>182.09289103060016</v>
      </c>
      <c r="S41" s="421">
        <f t="shared" si="4"/>
        <v>1.1201555816874098</v>
      </c>
      <c r="T41" s="433">
        <v>28500</v>
      </c>
      <c r="U41" s="421">
        <f>(T41/Q41)*100</f>
        <v>145.88302740553434</v>
      </c>
      <c r="V41" s="615">
        <f t="shared" si="5"/>
        <v>2.0050245210981346</v>
      </c>
      <c r="W41" s="20"/>
      <c r="X41" s="20"/>
      <c r="Y41" s="20"/>
    </row>
    <row r="42" spans="1:22" s="417" customFormat="1" ht="11.25" customHeight="1">
      <c r="A42" s="419">
        <v>192</v>
      </c>
      <c r="B42" s="420" t="s">
        <v>1620</v>
      </c>
      <c r="C42" s="604">
        <v>2809.8</v>
      </c>
      <c r="D42" s="421">
        <f t="shared" si="12"/>
        <v>0.21193529554632665</v>
      </c>
      <c r="E42" s="604">
        <v>2172</v>
      </c>
      <c r="F42" s="421">
        <f t="shared" si="0"/>
        <v>77.30087550715353</v>
      </c>
      <c r="G42" s="421">
        <f t="shared" si="13"/>
        <v>0.10070754935689975</v>
      </c>
      <c r="H42" s="423">
        <v>2923.8</v>
      </c>
      <c r="I42" s="421">
        <f t="shared" si="1"/>
        <v>134.6132596685083</v>
      </c>
      <c r="J42" s="421">
        <f t="shared" si="14"/>
        <v>0.14325258427162277</v>
      </c>
      <c r="K42" s="423">
        <v>3450.6</v>
      </c>
      <c r="L42" s="421">
        <f t="shared" si="2"/>
        <v>118.01764826595524</v>
      </c>
      <c r="M42" s="421">
        <f>(K42/$K$69)*100</f>
        <v>0.2075881262912594</v>
      </c>
      <c r="N42" s="423">
        <v>3044.1</v>
      </c>
      <c r="O42" s="421">
        <f t="shared" si="3"/>
        <v>88.21944009737437</v>
      </c>
      <c r="P42" s="421">
        <f>(N42/$N$69)*100</f>
        <v>0.16739631612624656</v>
      </c>
      <c r="Q42" s="433">
        <v>2165</v>
      </c>
      <c r="R42" s="421">
        <f t="shared" si="8"/>
        <v>71.12118524358596</v>
      </c>
      <c r="S42" s="421">
        <f t="shared" si="4"/>
        <v>0.12413554500635958</v>
      </c>
      <c r="T42" s="433" t="s">
        <v>1375</v>
      </c>
      <c r="U42" s="421" t="s">
        <v>1375</v>
      </c>
      <c r="V42" s="615" t="s">
        <v>1375</v>
      </c>
    </row>
    <row r="43" spans="1:22" s="417" customFormat="1" ht="11.25" customHeight="1">
      <c r="A43" s="419">
        <v>193</v>
      </c>
      <c r="B43" s="420" t="s">
        <v>1608</v>
      </c>
      <c r="C43" s="604">
        <v>5729.4</v>
      </c>
      <c r="D43" s="421">
        <f t="shared" si="12"/>
        <v>0.4321524956591657</v>
      </c>
      <c r="E43" s="604">
        <v>5680.2</v>
      </c>
      <c r="F43" s="421">
        <f t="shared" si="0"/>
        <v>99.14127133731282</v>
      </c>
      <c r="G43" s="421">
        <f t="shared" si="13"/>
        <v>0.2633697154038039</v>
      </c>
      <c r="H43" s="423">
        <v>10220.5</v>
      </c>
      <c r="I43" s="421">
        <f t="shared" si="1"/>
        <v>179.93204464631526</v>
      </c>
      <c r="J43" s="421">
        <f t="shared" si="14"/>
        <v>0.5007569045584924</v>
      </c>
      <c r="K43" s="423">
        <v>3103.2</v>
      </c>
      <c r="L43" s="421">
        <f t="shared" si="2"/>
        <v>30.362506726676774</v>
      </c>
      <c r="M43" s="421">
        <f>(K43/$K$69)*100</f>
        <v>0.18668853924159165</v>
      </c>
      <c r="N43" s="423">
        <v>8346.3</v>
      </c>
      <c r="O43" s="421">
        <f t="shared" si="3"/>
        <v>268.9578499613302</v>
      </c>
      <c r="P43" s="421">
        <f>(N43/$N$69)*100</f>
        <v>0.4589664837832172</v>
      </c>
      <c r="Q43" s="433">
        <v>3876.8</v>
      </c>
      <c r="R43" s="421">
        <f t="shared" si="8"/>
        <v>46.44932485053258</v>
      </c>
      <c r="S43" s="421">
        <f t="shared" si="4"/>
        <v>0.22228576484094908</v>
      </c>
      <c r="T43" s="433" t="s">
        <v>1375</v>
      </c>
      <c r="U43" s="421" t="s">
        <v>1375</v>
      </c>
      <c r="V43" s="615" t="s">
        <v>1375</v>
      </c>
    </row>
    <row r="44" spans="1:22" s="417" customFormat="1" ht="11.25" customHeight="1">
      <c r="A44" s="419">
        <v>195</v>
      </c>
      <c r="B44" s="435" t="s">
        <v>73</v>
      </c>
      <c r="C44" s="423" t="s">
        <v>1375</v>
      </c>
      <c r="D44" s="421" t="s">
        <v>1375</v>
      </c>
      <c r="E44" s="604">
        <v>968.7</v>
      </c>
      <c r="F44" s="421" t="s">
        <v>1375</v>
      </c>
      <c r="G44" s="421">
        <f t="shared" si="13"/>
        <v>0.044915010617876984</v>
      </c>
      <c r="H44" s="603">
        <v>900.6</v>
      </c>
      <c r="I44" s="421">
        <f t="shared" si="1"/>
        <v>92.96995973985754</v>
      </c>
      <c r="J44" s="421">
        <f t="shared" si="14"/>
        <v>0.044125206031542324</v>
      </c>
      <c r="K44" s="603">
        <v>793.5</v>
      </c>
      <c r="L44" s="421">
        <f t="shared" si="2"/>
        <v>88.10792804796802</v>
      </c>
      <c r="M44" s="421">
        <f>(K44/$K$69)*100</f>
        <v>0.04773696696577822</v>
      </c>
      <c r="N44" s="603">
        <v>628.2</v>
      </c>
      <c r="O44" s="421">
        <f t="shared" si="3"/>
        <v>79.16824196597354</v>
      </c>
      <c r="P44" s="421">
        <f>(N44/$N$69)*100</f>
        <v>0.03454497742863509</v>
      </c>
      <c r="Q44" s="422">
        <v>330</v>
      </c>
      <c r="R44" s="421">
        <f t="shared" si="8"/>
        <v>52.53104106972302</v>
      </c>
      <c r="S44" s="421">
        <f t="shared" si="4"/>
        <v>0.018921353280415085</v>
      </c>
      <c r="T44" s="422">
        <v>600</v>
      </c>
      <c r="U44" s="421">
        <f>(T44/Q44)*100</f>
        <v>181.8181818181818</v>
      </c>
      <c r="V44" s="615">
        <f t="shared" si="5"/>
        <v>0.04221104254943441</v>
      </c>
    </row>
    <row r="45" spans="1:22" s="417" customFormat="1" ht="11.25" customHeight="1">
      <c r="A45" s="434" t="s">
        <v>955</v>
      </c>
      <c r="B45" s="435" t="s">
        <v>925</v>
      </c>
      <c r="C45" s="423">
        <v>10773</v>
      </c>
      <c r="D45" s="421">
        <f t="shared" si="12"/>
        <v>0.8125770300094586</v>
      </c>
      <c r="E45" s="604">
        <v>863.8</v>
      </c>
      <c r="F45" s="421">
        <f t="shared" si="0"/>
        <v>8.01819363222872</v>
      </c>
      <c r="G45" s="421">
        <f t="shared" si="13"/>
        <v>0.04005118836762892</v>
      </c>
      <c r="H45" s="603">
        <v>1071.3</v>
      </c>
      <c r="I45" s="421">
        <f t="shared" si="1"/>
        <v>124.02176429729104</v>
      </c>
      <c r="J45" s="421">
        <f t="shared" si="14"/>
        <v>0.05248871110547556</v>
      </c>
      <c r="K45" s="604" t="s">
        <v>1375</v>
      </c>
      <c r="L45" s="421" t="s">
        <v>1375</v>
      </c>
      <c r="M45" s="421" t="s">
        <v>1375</v>
      </c>
      <c r="N45" s="603" t="s">
        <v>1375</v>
      </c>
      <c r="O45" s="421" t="s">
        <v>1375</v>
      </c>
      <c r="P45" s="421" t="s">
        <v>1375</v>
      </c>
      <c r="Q45" s="422" t="s">
        <v>1375</v>
      </c>
      <c r="R45" s="421" t="s">
        <v>1375</v>
      </c>
      <c r="S45" s="421" t="s">
        <v>1375</v>
      </c>
      <c r="T45" s="422" t="s">
        <v>1375</v>
      </c>
      <c r="U45" s="421" t="s">
        <v>1375</v>
      </c>
      <c r="V45" s="615" t="s">
        <v>1375</v>
      </c>
    </row>
    <row r="46" spans="1:22" s="417" customFormat="1" ht="11.25" customHeight="1" thickBot="1">
      <c r="A46" s="591" t="s">
        <v>956</v>
      </c>
      <c r="B46" s="436" t="s">
        <v>74</v>
      </c>
      <c r="C46" s="443">
        <v>11302.2</v>
      </c>
      <c r="D46" s="426">
        <f t="shared" si="12"/>
        <v>0.8524930946415022</v>
      </c>
      <c r="E46" s="443">
        <v>16162.7</v>
      </c>
      <c r="F46" s="426">
        <f t="shared" si="0"/>
        <v>143.00490170055386</v>
      </c>
      <c r="G46" s="426">
        <f t="shared" si="13"/>
        <v>0.7494041933659135</v>
      </c>
      <c r="H46" s="605">
        <v>14828</v>
      </c>
      <c r="I46" s="426">
        <f t="shared" si="1"/>
        <v>91.74209754558335</v>
      </c>
      <c r="J46" s="426">
        <f t="shared" si="14"/>
        <v>0.7265029480742945</v>
      </c>
      <c r="K46" s="610" t="s">
        <v>1375</v>
      </c>
      <c r="L46" s="426" t="s">
        <v>1375</v>
      </c>
      <c r="M46" s="426" t="s">
        <v>1375</v>
      </c>
      <c r="N46" s="605" t="s">
        <v>1375</v>
      </c>
      <c r="O46" s="426" t="s">
        <v>1375</v>
      </c>
      <c r="P46" s="426" t="s">
        <v>1375</v>
      </c>
      <c r="Q46" s="427" t="s">
        <v>1375</v>
      </c>
      <c r="R46" s="426" t="s">
        <v>1375</v>
      </c>
      <c r="S46" s="426" t="s">
        <v>1375</v>
      </c>
      <c r="T46" s="427" t="s">
        <v>1375</v>
      </c>
      <c r="U46" s="426" t="s">
        <v>1375</v>
      </c>
      <c r="V46" s="616" t="s">
        <v>1375</v>
      </c>
    </row>
    <row r="47" spans="1:22" s="106" customFormat="1" ht="15" customHeight="1" thickBot="1">
      <c r="A47" s="1338" t="s">
        <v>475</v>
      </c>
      <c r="B47" s="1339"/>
      <c r="C47" s="606">
        <f>SUM(C16:C46)</f>
        <v>245675.1</v>
      </c>
      <c r="D47" s="428">
        <f t="shared" si="12"/>
        <v>18.530580442335165</v>
      </c>
      <c r="E47" s="606">
        <f>SUM(E16:E46)</f>
        <v>192574.19999999998</v>
      </c>
      <c r="F47" s="428">
        <f t="shared" si="0"/>
        <v>78.38572162990876</v>
      </c>
      <c r="G47" s="428">
        <f t="shared" si="13"/>
        <v>8.928948320149855</v>
      </c>
      <c r="H47" s="606">
        <f>SUM(H16:H46)</f>
        <v>191040.19999999998</v>
      </c>
      <c r="I47" s="428">
        <f t="shared" si="1"/>
        <v>99.20342392698502</v>
      </c>
      <c r="J47" s="428">
        <f t="shared" si="14"/>
        <v>9.360080152461748</v>
      </c>
      <c r="K47" s="606">
        <f>SUM(K16:K46)</f>
        <v>177337.19999999998</v>
      </c>
      <c r="L47" s="428">
        <f t="shared" si="2"/>
        <v>92.82716412566569</v>
      </c>
      <c r="M47" s="428">
        <f aca="true" t="shared" si="15" ref="M47:M55">(K47/$K$69)*100</f>
        <v>10.668607508763206</v>
      </c>
      <c r="N47" s="606">
        <f>SUM(N16:N46)</f>
        <v>338540.5</v>
      </c>
      <c r="O47" s="428">
        <f t="shared" si="3"/>
        <v>190.90213446473726</v>
      </c>
      <c r="P47" s="428">
        <f aca="true" t="shared" si="16" ref="P47:P57">(N47/$N$69)*100</f>
        <v>18.61648190254511</v>
      </c>
      <c r="Q47" s="437">
        <f>SUM(Q16:Q46)</f>
        <v>251275</v>
      </c>
      <c r="R47" s="625">
        <f t="shared" si="8"/>
        <v>74.22302501473236</v>
      </c>
      <c r="S47" s="592">
        <f t="shared" si="4"/>
        <v>14.407463774352427</v>
      </c>
      <c r="T47" s="621">
        <f>SUM(T16:T46)</f>
        <v>194278</v>
      </c>
      <c r="U47" s="625">
        <f>(T47/Q47)*100</f>
        <v>77.31688389215003</v>
      </c>
      <c r="V47" s="622">
        <f t="shared" si="5"/>
        <v>13.667794874031697</v>
      </c>
    </row>
    <row r="48" spans="1:22" s="417" customFormat="1" ht="11.25" customHeight="1">
      <c r="A48" s="430">
        <v>100</v>
      </c>
      <c r="B48" s="438" t="s">
        <v>1611</v>
      </c>
      <c r="C48" s="439" t="s">
        <v>1375</v>
      </c>
      <c r="D48" s="440" t="s">
        <v>1375</v>
      </c>
      <c r="E48" s="439">
        <v>84</v>
      </c>
      <c r="F48" s="440" t="s">
        <v>1375</v>
      </c>
      <c r="G48" s="440">
        <f t="shared" si="13"/>
        <v>0.0038947671022005435</v>
      </c>
      <c r="H48" s="439">
        <v>64.9</v>
      </c>
      <c r="I48" s="440">
        <f t="shared" si="1"/>
        <v>77.26190476190476</v>
      </c>
      <c r="J48" s="440">
        <f t="shared" si="14"/>
        <v>0.003179797769761378</v>
      </c>
      <c r="K48" s="439">
        <v>86</v>
      </c>
      <c r="L48" s="440">
        <f t="shared" si="2"/>
        <v>132.5115562403698</v>
      </c>
      <c r="M48" s="440">
        <f t="shared" si="15"/>
        <v>0.005173760754955169</v>
      </c>
      <c r="N48" s="439">
        <v>18.5</v>
      </c>
      <c r="O48" s="440">
        <f t="shared" si="3"/>
        <v>21.511627906976745</v>
      </c>
      <c r="P48" s="440">
        <f t="shared" si="16"/>
        <v>0.0010173226399709475</v>
      </c>
      <c r="Q48" s="441" t="s">
        <v>1375</v>
      </c>
      <c r="R48" s="440" t="s">
        <v>1375</v>
      </c>
      <c r="S48" s="440" t="s">
        <v>1375</v>
      </c>
      <c r="T48" s="441">
        <v>200</v>
      </c>
      <c r="U48" s="440" t="s">
        <v>1375</v>
      </c>
      <c r="V48" s="617">
        <f t="shared" si="5"/>
        <v>0.014070347516478135</v>
      </c>
    </row>
    <row r="49" spans="1:22" s="417" customFormat="1" ht="11.25" customHeight="1">
      <c r="A49" s="419">
        <v>101</v>
      </c>
      <c r="B49" s="420" t="s">
        <v>1029</v>
      </c>
      <c r="C49" s="423">
        <v>23913</v>
      </c>
      <c r="D49" s="421">
        <f t="shared" si="12"/>
        <v>1.803690199444554</v>
      </c>
      <c r="E49" s="423" t="s">
        <v>1375</v>
      </c>
      <c r="F49" s="421" t="s">
        <v>1375</v>
      </c>
      <c r="G49" s="421" t="s">
        <v>1375</v>
      </c>
      <c r="H49" s="423" t="s">
        <v>1375</v>
      </c>
      <c r="I49" s="421" t="s">
        <v>1375</v>
      </c>
      <c r="J49" s="421" t="s">
        <v>1375</v>
      </c>
      <c r="K49" s="423" t="s">
        <v>1375</v>
      </c>
      <c r="L49" s="421" t="s">
        <v>1375</v>
      </c>
      <c r="M49" s="421" t="s">
        <v>1375</v>
      </c>
      <c r="N49" s="423" t="s">
        <v>1375</v>
      </c>
      <c r="O49" s="421" t="s">
        <v>1375</v>
      </c>
      <c r="P49" s="421" t="s">
        <v>1375</v>
      </c>
      <c r="Q49" s="433" t="s">
        <v>1375</v>
      </c>
      <c r="R49" s="440" t="s">
        <v>1375</v>
      </c>
      <c r="S49" s="440" t="s">
        <v>1375</v>
      </c>
      <c r="T49" s="433" t="s">
        <v>1375</v>
      </c>
      <c r="U49" s="440" t="s">
        <v>1375</v>
      </c>
      <c r="V49" s="615" t="s">
        <v>1375</v>
      </c>
    </row>
    <row r="50" spans="1:22" s="417" customFormat="1" ht="11.25" customHeight="1">
      <c r="A50" s="419">
        <v>102</v>
      </c>
      <c r="B50" s="420" t="s">
        <v>1030</v>
      </c>
      <c r="C50" s="423" t="s">
        <v>1375</v>
      </c>
      <c r="D50" s="421" t="s">
        <v>1375</v>
      </c>
      <c r="E50" s="423">
        <v>447789.9</v>
      </c>
      <c r="F50" s="421" t="s">
        <v>1375</v>
      </c>
      <c r="G50" s="421">
        <f t="shared" si="13"/>
        <v>20.76234965735323</v>
      </c>
      <c r="H50" s="423">
        <v>342047.1</v>
      </c>
      <c r="I50" s="421">
        <f t="shared" si="1"/>
        <v>76.38562191777885</v>
      </c>
      <c r="J50" s="421">
        <f t="shared" si="14"/>
        <v>16.758715034412123</v>
      </c>
      <c r="K50" s="423">
        <v>13679.8</v>
      </c>
      <c r="L50" s="421">
        <f t="shared" si="2"/>
        <v>3.9993907271834788</v>
      </c>
      <c r="M50" s="421">
        <f t="shared" si="15"/>
        <v>0.8229768880887876</v>
      </c>
      <c r="N50" s="423">
        <v>14664.1</v>
      </c>
      <c r="O50" s="421">
        <f t="shared" si="3"/>
        <v>107.1952806327578</v>
      </c>
      <c r="P50" s="421">
        <f t="shared" si="16"/>
        <v>0.8063849148539445</v>
      </c>
      <c r="Q50" s="433">
        <v>740</v>
      </c>
      <c r="R50" s="421">
        <f t="shared" si="8"/>
        <v>5.04633765454409</v>
      </c>
      <c r="S50" s="421">
        <f t="shared" si="4"/>
        <v>0.042429701295476255</v>
      </c>
      <c r="T50" s="433">
        <v>60</v>
      </c>
      <c r="U50" s="421">
        <f>(T50/Q50)*100</f>
        <v>8.108108108108109</v>
      </c>
      <c r="V50" s="615">
        <f t="shared" si="5"/>
        <v>0.00422110425494344</v>
      </c>
    </row>
    <row r="51" spans="1:22" s="417" customFormat="1" ht="11.25" customHeight="1">
      <c r="A51" s="419">
        <v>105</v>
      </c>
      <c r="B51" s="435" t="s">
        <v>1612</v>
      </c>
      <c r="C51" s="423">
        <v>161.5</v>
      </c>
      <c r="D51" s="421">
        <f t="shared" si="12"/>
        <v>0.012181489867866662</v>
      </c>
      <c r="E51" s="604">
        <v>4</v>
      </c>
      <c r="F51" s="421">
        <f t="shared" si="0"/>
        <v>2.476780185758514</v>
      </c>
      <c r="G51" s="421">
        <f t="shared" si="13"/>
        <v>0.00018546510010478777</v>
      </c>
      <c r="H51" s="423" t="s">
        <v>1375</v>
      </c>
      <c r="I51" s="421" t="s">
        <v>1375</v>
      </c>
      <c r="J51" s="421" t="s">
        <v>1375</v>
      </c>
      <c r="K51" s="423" t="s">
        <v>1375</v>
      </c>
      <c r="L51" s="421" t="s">
        <v>1375</v>
      </c>
      <c r="M51" s="421" t="s">
        <v>1375</v>
      </c>
      <c r="N51" s="423" t="s">
        <v>1375</v>
      </c>
      <c r="O51" s="421" t="s">
        <v>1375</v>
      </c>
      <c r="P51" s="421" t="s">
        <v>1375</v>
      </c>
      <c r="Q51" s="433" t="s">
        <v>1375</v>
      </c>
      <c r="R51" s="440" t="s">
        <v>1375</v>
      </c>
      <c r="S51" s="421" t="s">
        <v>1375</v>
      </c>
      <c r="T51" s="433" t="s">
        <v>1375</v>
      </c>
      <c r="U51" s="440" t="s">
        <v>1375</v>
      </c>
      <c r="V51" s="615" t="s">
        <v>1375</v>
      </c>
    </row>
    <row r="52" spans="1:22" s="417" customFormat="1" ht="11.25" customHeight="1">
      <c r="A52" s="442">
        <v>108</v>
      </c>
      <c r="B52" s="435" t="s">
        <v>1614</v>
      </c>
      <c r="C52" s="423" t="s">
        <v>1375</v>
      </c>
      <c r="D52" s="421" t="s">
        <v>1375</v>
      </c>
      <c r="E52" s="423" t="s">
        <v>1375</v>
      </c>
      <c r="F52" s="421" t="s">
        <v>1375</v>
      </c>
      <c r="G52" s="421" t="s">
        <v>1375</v>
      </c>
      <c r="H52" s="423" t="s">
        <v>1375</v>
      </c>
      <c r="I52" s="421" t="s">
        <v>1375</v>
      </c>
      <c r="J52" s="421" t="s">
        <v>1375</v>
      </c>
      <c r="K52" s="603">
        <v>73</v>
      </c>
      <c r="L52" s="421" t="s">
        <v>1375</v>
      </c>
      <c r="M52" s="421">
        <f t="shared" si="15"/>
        <v>0.004391680640834039</v>
      </c>
      <c r="N52" s="423">
        <v>233</v>
      </c>
      <c r="O52" s="421">
        <f t="shared" si="3"/>
        <v>319.1780821917808</v>
      </c>
      <c r="P52" s="421">
        <f t="shared" si="16"/>
        <v>0.012812766222336798</v>
      </c>
      <c r="Q52" s="433">
        <v>40</v>
      </c>
      <c r="R52" s="421">
        <f t="shared" si="8"/>
        <v>17.167381974248926</v>
      </c>
      <c r="S52" s="421">
        <f t="shared" si="4"/>
        <v>0.0022934973673230407</v>
      </c>
      <c r="T52" s="433">
        <v>5</v>
      </c>
      <c r="U52" s="421">
        <f>(T52/Q52)*100</f>
        <v>12.5</v>
      </c>
      <c r="V52" s="615">
        <f t="shared" si="5"/>
        <v>0.0003517586879119534</v>
      </c>
    </row>
    <row r="53" spans="1:22" s="417" customFormat="1" ht="11.25" customHeight="1">
      <c r="A53" s="419">
        <v>112</v>
      </c>
      <c r="B53" s="435" t="s">
        <v>1615</v>
      </c>
      <c r="C53" s="423">
        <v>550</v>
      </c>
      <c r="D53" s="421">
        <f t="shared" si="12"/>
        <v>0.041484950014406594</v>
      </c>
      <c r="E53" s="423">
        <v>1390</v>
      </c>
      <c r="F53" s="421">
        <f t="shared" si="0"/>
        <v>252.72727272727275</v>
      </c>
      <c r="G53" s="421">
        <f t="shared" si="13"/>
        <v>0.06444912228641377</v>
      </c>
      <c r="H53" s="423" t="s">
        <v>1375</v>
      </c>
      <c r="I53" s="421" t="s">
        <v>1375</v>
      </c>
      <c r="J53" s="421" t="s">
        <v>1375</v>
      </c>
      <c r="K53" s="423" t="s">
        <v>1375</v>
      </c>
      <c r="L53" s="421" t="s">
        <v>1375</v>
      </c>
      <c r="M53" s="421" t="s">
        <v>1375</v>
      </c>
      <c r="N53" s="423" t="s">
        <v>1375</v>
      </c>
      <c r="O53" s="421" t="s">
        <v>1375</v>
      </c>
      <c r="P53" s="421" t="s">
        <v>1375</v>
      </c>
      <c r="Q53" s="433">
        <v>12300</v>
      </c>
      <c r="R53" s="421" t="s">
        <v>1375</v>
      </c>
      <c r="S53" s="421">
        <f t="shared" si="4"/>
        <v>0.705250440451835</v>
      </c>
      <c r="T53" s="433">
        <v>16000</v>
      </c>
      <c r="U53" s="421">
        <f>(T53/Q53)*100</f>
        <v>130.0813008130081</v>
      </c>
      <c r="V53" s="615">
        <f t="shared" si="5"/>
        <v>1.1256278013182508</v>
      </c>
    </row>
    <row r="54" spans="1:22" s="417" customFormat="1" ht="11.25" customHeight="1">
      <c r="A54" s="419">
        <v>114</v>
      </c>
      <c r="B54" s="435" t="s">
        <v>1616</v>
      </c>
      <c r="C54" s="423">
        <v>165245.2</v>
      </c>
      <c r="D54" s="421">
        <f t="shared" si="12"/>
        <v>12.46397974931022</v>
      </c>
      <c r="E54" s="423">
        <v>422758.7</v>
      </c>
      <c r="F54" s="421">
        <f t="shared" si="0"/>
        <v>255.83720434844702</v>
      </c>
      <c r="G54" s="421">
        <f t="shared" si="13"/>
        <v>19.60174615391749</v>
      </c>
      <c r="H54" s="423">
        <v>218085.2</v>
      </c>
      <c r="I54" s="421">
        <f t="shared" si="1"/>
        <v>51.58621218203198</v>
      </c>
      <c r="J54" s="421">
        <f t="shared" si="14"/>
        <v>10.68515920767279</v>
      </c>
      <c r="K54" s="423">
        <v>114649.2</v>
      </c>
      <c r="L54" s="421">
        <f t="shared" si="2"/>
        <v>52.57083011593634</v>
      </c>
      <c r="M54" s="421">
        <f t="shared" si="15"/>
        <v>6.8972968784535595</v>
      </c>
      <c r="N54" s="423">
        <v>76771.9</v>
      </c>
      <c r="O54" s="421">
        <f t="shared" si="3"/>
        <v>66.96243846446377</v>
      </c>
      <c r="P54" s="421">
        <f t="shared" si="16"/>
        <v>4.22171848559922</v>
      </c>
      <c r="Q54" s="433">
        <v>36323</v>
      </c>
      <c r="R54" s="421">
        <f t="shared" si="8"/>
        <v>47.31288401094672</v>
      </c>
      <c r="S54" s="421">
        <f t="shared" si="4"/>
        <v>2.0826676218318703</v>
      </c>
      <c r="T54" s="433">
        <v>56900</v>
      </c>
      <c r="U54" s="421">
        <f>(T54/Q54)*100</f>
        <v>156.65005643806956</v>
      </c>
      <c r="V54" s="615">
        <f t="shared" si="5"/>
        <v>4.003013868438029</v>
      </c>
    </row>
    <row r="55" spans="1:22" s="417" customFormat="1" ht="11.25" customHeight="1">
      <c r="A55" s="419">
        <v>115</v>
      </c>
      <c r="B55" s="435" t="s">
        <v>595</v>
      </c>
      <c r="C55" s="423" t="s">
        <v>1375</v>
      </c>
      <c r="D55" s="421" t="s">
        <v>1375</v>
      </c>
      <c r="E55" s="423">
        <v>440.9</v>
      </c>
      <c r="F55" s="421" t="s">
        <v>1375</v>
      </c>
      <c r="G55" s="421">
        <f t="shared" si="13"/>
        <v>0.02044289065905023</v>
      </c>
      <c r="H55" s="423" t="s">
        <v>1375</v>
      </c>
      <c r="I55" s="421" t="s">
        <v>1375</v>
      </c>
      <c r="J55" s="421" t="s">
        <v>1375</v>
      </c>
      <c r="K55" s="603">
        <v>5538.3</v>
      </c>
      <c r="L55" s="421" t="s">
        <v>1375</v>
      </c>
      <c r="M55" s="421">
        <f t="shared" si="15"/>
        <v>0.3331841766182351</v>
      </c>
      <c r="N55" s="423" t="s">
        <v>1375</v>
      </c>
      <c r="O55" s="421" t="s">
        <v>1375</v>
      </c>
      <c r="P55" s="421" t="s">
        <v>1375</v>
      </c>
      <c r="Q55" s="433" t="s">
        <v>1375</v>
      </c>
      <c r="R55" s="440" t="s">
        <v>1375</v>
      </c>
      <c r="S55" s="440" t="s">
        <v>1375</v>
      </c>
      <c r="T55" s="440" t="s">
        <v>1375</v>
      </c>
      <c r="U55" s="440" t="s">
        <v>1375</v>
      </c>
      <c r="V55" s="615" t="s">
        <v>1375</v>
      </c>
    </row>
    <row r="56" spans="1:22" s="417" customFormat="1" ht="11.25" customHeight="1">
      <c r="A56" s="419">
        <v>191</v>
      </c>
      <c r="B56" s="420" t="s">
        <v>1116</v>
      </c>
      <c r="C56" s="423" t="s">
        <v>1375</v>
      </c>
      <c r="D56" s="421" t="s">
        <v>1375</v>
      </c>
      <c r="E56" s="423">
        <v>121</v>
      </c>
      <c r="F56" s="421" t="s">
        <v>1375</v>
      </c>
      <c r="G56" s="421">
        <f t="shared" si="13"/>
        <v>0.00561031927816983</v>
      </c>
      <c r="H56" s="423" t="s">
        <v>1375</v>
      </c>
      <c r="I56" s="421" t="s">
        <v>1375</v>
      </c>
      <c r="J56" s="421" t="s">
        <v>1375</v>
      </c>
      <c r="K56" s="423" t="s">
        <v>1375</v>
      </c>
      <c r="L56" s="421" t="s">
        <v>1375</v>
      </c>
      <c r="M56" s="421" t="s">
        <v>1375</v>
      </c>
      <c r="N56" s="423" t="s">
        <v>1375</v>
      </c>
      <c r="O56" s="421" t="s">
        <v>1375</v>
      </c>
      <c r="P56" s="421" t="s">
        <v>1375</v>
      </c>
      <c r="Q56" s="433" t="s">
        <v>1375</v>
      </c>
      <c r="R56" s="440" t="s">
        <v>1375</v>
      </c>
      <c r="S56" s="440" t="s">
        <v>1375</v>
      </c>
      <c r="T56" s="440" t="s">
        <v>1375</v>
      </c>
      <c r="U56" s="440" t="s">
        <v>1375</v>
      </c>
      <c r="V56" s="615" t="s">
        <v>1375</v>
      </c>
    </row>
    <row r="57" spans="1:22" s="417" customFormat="1" ht="11.25" customHeight="1">
      <c r="A57" s="419">
        <v>192</v>
      </c>
      <c r="B57" s="420" t="s">
        <v>1620</v>
      </c>
      <c r="C57" s="423" t="s">
        <v>1375</v>
      </c>
      <c r="D57" s="421" t="s">
        <v>1375</v>
      </c>
      <c r="E57" s="423">
        <v>0.6</v>
      </c>
      <c r="F57" s="421" t="s">
        <v>1375</v>
      </c>
      <c r="G57" s="421">
        <f t="shared" si="13"/>
        <v>2.7819765015718165E-05</v>
      </c>
      <c r="H57" s="423" t="s">
        <v>1375</v>
      </c>
      <c r="I57" s="421" t="s">
        <v>1375</v>
      </c>
      <c r="J57" s="421" t="s">
        <v>1375</v>
      </c>
      <c r="K57" s="423" t="s">
        <v>1375</v>
      </c>
      <c r="L57" s="421" t="s">
        <v>1375</v>
      </c>
      <c r="M57" s="421" t="s">
        <v>1375</v>
      </c>
      <c r="N57" s="423">
        <v>50</v>
      </c>
      <c r="O57" s="421" t="s">
        <v>1375</v>
      </c>
      <c r="P57" s="421">
        <f t="shared" si="16"/>
        <v>0.0027495206485701282</v>
      </c>
      <c r="Q57" s="433" t="s">
        <v>1375</v>
      </c>
      <c r="R57" s="440" t="s">
        <v>1375</v>
      </c>
      <c r="S57" s="440" t="s">
        <v>1375</v>
      </c>
      <c r="T57" s="440" t="s">
        <v>1375</v>
      </c>
      <c r="U57" s="440" t="s">
        <v>1375</v>
      </c>
      <c r="V57" s="615" t="s">
        <v>1375</v>
      </c>
    </row>
    <row r="58" spans="1:22" s="417" customFormat="1" ht="11.25" customHeight="1">
      <c r="A58" s="419">
        <v>193</v>
      </c>
      <c r="B58" s="420" t="s">
        <v>1608</v>
      </c>
      <c r="C58" s="423" t="s">
        <v>1375</v>
      </c>
      <c r="D58" s="421" t="s">
        <v>1375</v>
      </c>
      <c r="E58" s="423">
        <v>147</v>
      </c>
      <c r="F58" s="421" t="s">
        <v>1375</v>
      </c>
      <c r="G58" s="421">
        <f t="shared" si="13"/>
        <v>0.006815842428850951</v>
      </c>
      <c r="H58" s="603">
        <v>9</v>
      </c>
      <c r="I58" s="421">
        <f t="shared" si="1"/>
        <v>6.122448979591836</v>
      </c>
      <c r="J58" s="421">
        <f t="shared" si="14"/>
        <v>0.0004409580882565855</v>
      </c>
      <c r="K58" s="423" t="s">
        <v>1375</v>
      </c>
      <c r="L58" s="421" t="s">
        <v>1375</v>
      </c>
      <c r="M58" s="421" t="s">
        <v>1375</v>
      </c>
      <c r="N58" s="423" t="s">
        <v>1375</v>
      </c>
      <c r="O58" s="421" t="s">
        <v>1375</v>
      </c>
      <c r="P58" s="421" t="s">
        <v>1375</v>
      </c>
      <c r="Q58" s="433" t="s">
        <v>1375</v>
      </c>
      <c r="R58" s="440" t="s">
        <v>1375</v>
      </c>
      <c r="S58" s="440" t="s">
        <v>1375</v>
      </c>
      <c r="T58" s="440" t="s">
        <v>1375</v>
      </c>
      <c r="U58" s="440" t="s">
        <v>1375</v>
      </c>
      <c r="V58" s="615" t="s">
        <v>1375</v>
      </c>
    </row>
    <row r="59" spans="1:22" s="417" customFormat="1" ht="11.25" customHeight="1" thickBot="1">
      <c r="A59" s="424" t="s">
        <v>956</v>
      </c>
      <c r="B59" s="436" t="s">
        <v>74</v>
      </c>
      <c r="C59" s="443" t="s">
        <v>1375</v>
      </c>
      <c r="D59" s="426" t="s">
        <v>1375</v>
      </c>
      <c r="E59" s="443" t="s">
        <v>1375</v>
      </c>
      <c r="F59" s="426" t="s">
        <v>1375</v>
      </c>
      <c r="G59" s="426" t="s">
        <v>1375</v>
      </c>
      <c r="H59" s="605">
        <v>635.1</v>
      </c>
      <c r="I59" s="426" t="s">
        <v>1375</v>
      </c>
      <c r="J59" s="426">
        <f t="shared" si="14"/>
        <v>0.03111694242797305</v>
      </c>
      <c r="K59" s="443" t="s">
        <v>1375</v>
      </c>
      <c r="L59" s="426" t="s">
        <v>1375</v>
      </c>
      <c r="M59" s="426" t="s">
        <v>1375</v>
      </c>
      <c r="N59" s="443" t="s">
        <v>1375</v>
      </c>
      <c r="O59" s="426" t="s">
        <v>1375</v>
      </c>
      <c r="P59" s="426" t="s">
        <v>1375</v>
      </c>
      <c r="Q59" s="444" t="s">
        <v>1375</v>
      </c>
      <c r="R59" s="426" t="s">
        <v>1375</v>
      </c>
      <c r="S59" s="426" t="s">
        <v>1375</v>
      </c>
      <c r="T59" s="426" t="s">
        <v>1375</v>
      </c>
      <c r="U59" s="426" t="s">
        <v>1375</v>
      </c>
      <c r="V59" s="616" t="s">
        <v>1375</v>
      </c>
    </row>
    <row r="60" spans="1:22" s="106" customFormat="1" ht="15" customHeight="1" thickBot="1">
      <c r="A60" s="1338" t="s">
        <v>83</v>
      </c>
      <c r="B60" s="1339"/>
      <c r="C60" s="606">
        <f>SUM(C49:C55)</f>
        <v>189869.7</v>
      </c>
      <c r="D60" s="428">
        <f t="shared" si="12"/>
        <v>14.321336388637047</v>
      </c>
      <c r="E60" s="606">
        <f>SUM(E48:E58)</f>
        <v>872736.1000000001</v>
      </c>
      <c r="F60" s="428">
        <f t="shared" si="0"/>
        <v>459.65001261391365</v>
      </c>
      <c r="G60" s="428">
        <f t="shared" si="13"/>
        <v>40.46552203789052</v>
      </c>
      <c r="H60" s="606">
        <f>SUM(H48:H59)</f>
        <v>560841.2999999999</v>
      </c>
      <c r="I60" s="428">
        <f t="shared" si="1"/>
        <v>64.26241563744182</v>
      </c>
      <c r="J60" s="428">
        <f t="shared" si="14"/>
        <v>27.4786119403709</v>
      </c>
      <c r="K60" s="606">
        <f>SUM(K48:K58)</f>
        <v>134026.3</v>
      </c>
      <c r="L60" s="428">
        <f t="shared" si="2"/>
        <v>23.89736633161645</v>
      </c>
      <c r="M60" s="428">
        <f>(K60/$K$69)*100</f>
        <v>8.063023384556372</v>
      </c>
      <c r="N60" s="606">
        <f>SUM(N48:N59)</f>
        <v>91737.5</v>
      </c>
      <c r="O60" s="428">
        <f t="shared" si="3"/>
        <v>68.4473868188557</v>
      </c>
      <c r="P60" s="428">
        <f>(N60/$N$69)*100</f>
        <v>5.044683009964043</v>
      </c>
      <c r="Q60" s="437">
        <f>SUM(Q48:Q59)</f>
        <v>49403</v>
      </c>
      <c r="R60" s="625">
        <f t="shared" si="8"/>
        <v>53.85256846981877</v>
      </c>
      <c r="S60" s="592">
        <f t="shared" si="4"/>
        <v>2.8326412609465046</v>
      </c>
      <c r="T60" s="621">
        <f>SUM(T48:T59)</f>
        <v>73165</v>
      </c>
      <c r="U60" s="625">
        <f>(T60/Q60)*100</f>
        <v>148.09829362589318</v>
      </c>
      <c r="V60" s="622">
        <f t="shared" si="5"/>
        <v>5.147284880215614</v>
      </c>
    </row>
    <row r="61" spans="1:22" s="106" customFormat="1" ht="15" customHeight="1" thickBot="1">
      <c r="A61" s="1338" t="s">
        <v>91</v>
      </c>
      <c r="B61" s="1339"/>
      <c r="C61" s="606">
        <f>SUM(C15+C47+C60)</f>
        <v>1153811.9</v>
      </c>
      <c r="D61" s="428">
        <f t="shared" si="12"/>
        <v>87.02877999550454</v>
      </c>
      <c r="E61" s="606">
        <f>SUM(E15+E47+E60)</f>
        <v>1935140.8</v>
      </c>
      <c r="F61" s="428">
        <f t="shared" si="0"/>
        <v>167.71718163073203</v>
      </c>
      <c r="G61" s="428">
        <f t="shared" si="13"/>
        <v>89.72527054721478</v>
      </c>
      <c r="H61" s="606">
        <f>SUM(H15+H47+H60)</f>
        <v>1784089.2999999998</v>
      </c>
      <c r="I61" s="428">
        <f t="shared" si="1"/>
        <v>92.19428891169055</v>
      </c>
      <c r="J61" s="428">
        <f t="shared" si="14"/>
        <v>87.41206744522553</v>
      </c>
      <c r="K61" s="606">
        <f>SUM(K15+K47+K60)</f>
        <v>1200775</v>
      </c>
      <c r="L61" s="428">
        <f t="shared" si="2"/>
        <v>67.30464669005079</v>
      </c>
      <c r="M61" s="428">
        <f>(K61/$K$69)*100</f>
        <v>72.23863454106156</v>
      </c>
      <c r="N61" s="606">
        <f>SUM(N15+N47+N60)</f>
        <v>1221931.1</v>
      </c>
      <c r="O61" s="428">
        <f t="shared" si="3"/>
        <v>101.76187045866212</v>
      </c>
      <c r="P61" s="428">
        <f>(N61/$N$69)*100</f>
        <v>67.1944958116002</v>
      </c>
      <c r="Q61" s="437">
        <f>SUM(Q15+Q47+Q60)</f>
        <v>1145270</v>
      </c>
      <c r="R61" s="428">
        <f t="shared" si="8"/>
        <v>93.72623382775018</v>
      </c>
      <c r="S61" s="625">
        <f t="shared" si="4"/>
        <v>65.66684324685147</v>
      </c>
      <c r="T61" s="437">
        <f>SUM(T15+T47+T60)</f>
        <v>1161739</v>
      </c>
      <c r="U61" s="428">
        <f>(T61/Q61)*100</f>
        <v>101.43800151929238</v>
      </c>
      <c r="V61" s="619">
        <f t="shared" si="5"/>
        <v>81.73035726722897</v>
      </c>
    </row>
    <row r="62" spans="1:22" s="417" customFormat="1" ht="11.25" customHeight="1">
      <c r="A62" s="445">
        <v>102</v>
      </c>
      <c r="B62" s="435" t="s">
        <v>92</v>
      </c>
      <c r="C62" s="423">
        <v>73556</v>
      </c>
      <c r="D62" s="421">
        <f t="shared" si="12"/>
        <v>5.548121787744893</v>
      </c>
      <c r="E62" s="423">
        <v>82766</v>
      </c>
      <c r="F62" s="421">
        <f>(E62/C62)*100</f>
        <v>112.52107238022731</v>
      </c>
      <c r="G62" s="421">
        <f t="shared" si="13"/>
        <v>3.8375511188182165</v>
      </c>
      <c r="H62" s="423">
        <v>95126</v>
      </c>
      <c r="I62" s="421">
        <f>(H62/E62)*100</f>
        <v>114.93366841456636</v>
      </c>
      <c r="J62" s="421">
        <f>(H62/$H$69)*100</f>
        <v>4.660731011499551</v>
      </c>
      <c r="K62" s="423">
        <v>99425.2</v>
      </c>
      <c r="L62" s="421">
        <f>(K62/H62)*100</f>
        <v>104.51947942728592</v>
      </c>
      <c r="M62" s="421">
        <f>(K62/$K$69)*100</f>
        <v>5.981420904808938</v>
      </c>
      <c r="N62" s="423">
        <v>101854.1</v>
      </c>
      <c r="O62" s="421">
        <f>(N62/K62)*100</f>
        <v>102.442942030793</v>
      </c>
      <c r="P62" s="421">
        <f>(N62/$N$69)*100</f>
        <v>5.6009990218305346</v>
      </c>
      <c r="Q62" s="433">
        <v>200319.8</v>
      </c>
      <c r="R62" s="440">
        <f t="shared" si="8"/>
        <v>196.67328070249502</v>
      </c>
      <c r="S62" s="440">
        <f t="shared" si="4"/>
        <v>11.485823348066951</v>
      </c>
      <c r="T62" s="441">
        <v>214585</v>
      </c>
      <c r="U62" s="440">
        <f>(T62/Q62)*100</f>
        <v>107.121213180125</v>
      </c>
      <c r="V62" s="617">
        <f t="shared" si="5"/>
        <v>15.096427609117304</v>
      </c>
    </row>
    <row r="63" spans="1:22" s="602" customFormat="1" ht="15" customHeight="1">
      <c r="A63" s="430" t="s">
        <v>81</v>
      </c>
      <c r="B63" s="969" t="s">
        <v>407</v>
      </c>
      <c r="C63" s="715">
        <v>79439.5</v>
      </c>
      <c r="D63" s="421">
        <f t="shared" si="12"/>
        <v>5.991897612126277</v>
      </c>
      <c r="E63" s="715">
        <v>69907</v>
      </c>
      <c r="F63" s="421">
        <f>(E63/C63)*100</f>
        <v>88.00030211670517</v>
      </c>
      <c r="G63" s="421">
        <f t="shared" si="13"/>
        <v>3.24132718825635</v>
      </c>
      <c r="H63" s="715">
        <v>41216.5</v>
      </c>
      <c r="I63" s="421">
        <f>(H63/E63)*100</f>
        <v>58.959045589139855</v>
      </c>
      <c r="J63" s="421">
        <f>(H63/$H$69)*100</f>
        <v>2.019416560514173</v>
      </c>
      <c r="K63" s="715">
        <v>296043.8</v>
      </c>
      <c r="L63" s="421">
        <f>(K63/H63)*100</f>
        <v>718.2652578457656</v>
      </c>
      <c r="M63" s="421">
        <f>(K63/$K$69)*100</f>
        <v>17.80999760683485</v>
      </c>
      <c r="N63" s="715">
        <v>406810.5</v>
      </c>
      <c r="O63" s="421">
        <f>(N63/K63)*100</f>
        <v>137.41564592806876</v>
      </c>
      <c r="P63" s="421">
        <f>(N63/$N$69)*100</f>
        <v>22.37067739610276</v>
      </c>
      <c r="Q63" s="716">
        <v>211937.3</v>
      </c>
      <c r="R63" s="421">
        <f t="shared" si="8"/>
        <v>52.097303289860996</v>
      </c>
      <c r="S63" s="421">
        <f t="shared" si="4"/>
        <v>12.151940989688836</v>
      </c>
      <c r="T63" s="716">
        <v>2650</v>
      </c>
      <c r="U63" s="421">
        <f>(T63/Q63)*100</f>
        <v>1.2503698027671393</v>
      </c>
      <c r="V63" s="615">
        <f t="shared" si="5"/>
        <v>0.1864321045933353</v>
      </c>
    </row>
    <row r="64" spans="1:22" s="602" customFormat="1" ht="11.25" customHeight="1">
      <c r="A64" s="445">
        <v>102</v>
      </c>
      <c r="B64" s="970" t="s">
        <v>1115</v>
      </c>
      <c r="C64" s="593" t="s">
        <v>1375</v>
      </c>
      <c r="D64" s="594" t="s">
        <v>1375</v>
      </c>
      <c r="E64" s="593">
        <v>13500</v>
      </c>
      <c r="F64" s="594" t="s">
        <v>1375</v>
      </c>
      <c r="G64" s="594">
        <f t="shared" si="13"/>
        <v>0.6259447128536587</v>
      </c>
      <c r="H64" s="593">
        <v>45565</v>
      </c>
      <c r="I64" s="594">
        <f>(H64/E64)*100</f>
        <v>337.51851851851853</v>
      </c>
      <c r="J64" s="594">
        <f>(H64/$H$69)*100</f>
        <v>2.232472810156813</v>
      </c>
      <c r="K64" s="593">
        <v>17700</v>
      </c>
      <c r="L64" s="594">
        <f>(K64/H64)*100</f>
        <v>38.84560517941402</v>
      </c>
      <c r="M64" s="594">
        <f>(K64/$K$69)*100</f>
        <v>1.064832155380308</v>
      </c>
      <c r="N64" s="593" t="s">
        <v>1375</v>
      </c>
      <c r="O64" s="594" t="s">
        <v>1375</v>
      </c>
      <c r="P64" s="594" t="s">
        <v>1375</v>
      </c>
      <c r="Q64" s="595" t="s">
        <v>1375</v>
      </c>
      <c r="R64" s="595" t="s">
        <v>1375</v>
      </c>
      <c r="S64" s="595" t="s">
        <v>1375</v>
      </c>
      <c r="T64" s="595" t="s">
        <v>1375</v>
      </c>
      <c r="U64" s="421" t="s">
        <v>1375</v>
      </c>
      <c r="V64" s="615" t="s">
        <v>1375</v>
      </c>
    </row>
    <row r="65" spans="1:22" s="602" customFormat="1" ht="11.25" customHeight="1">
      <c r="A65" s="971">
        <v>101.112</v>
      </c>
      <c r="B65" s="969" t="s">
        <v>960</v>
      </c>
      <c r="C65" s="596" t="s">
        <v>1375</v>
      </c>
      <c r="D65" s="597" t="s">
        <v>1375</v>
      </c>
      <c r="E65" s="596">
        <v>1256.4</v>
      </c>
      <c r="F65" s="597" t="s">
        <v>1375</v>
      </c>
      <c r="G65" s="597">
        <f t="shared" si="13"/>
        <v>0.05825458794291384</v>
      </c>
      <c r="H65" s="596" t="s">
        <v>1375</v>
      </c>
      <c r="I65" s="597" t="s">
        <v>1375</v>
      </c>
      <c r="J65" s="597" t="s">
        <v>1375</v>
      </c>
      <c r="K65" s="596" t="s">
        <v>1375</v>
      </c>
      <c r="L65" s="597" t="s">
        <v>1375</v>
      </c>
      <c r="M65" s="597" t="s">
        <v>1375</v>
      </c>
      <c r="N65" s="596" t="s">
        <v>1375</v>
      </c>
      <c r="O65" s="597" t="s">
        <v>1375</v>
      </c>
      <c r="P65" s="597" t="s">
        <v>1375</v>
      </c>
      <c r="Q65" s="598" t="s">
        <v>1375</v>
      </c>
      <c r="R65" s="598" t="s">
        <v>1375</v>
      </c>
      <c r="S65" s="598" t="s">
        <v>1375</v>
      </c>
      <c r="T65" s="598" t="s">
        <v>1375</v>
      </c>
      <c r="U65" s="421" t="s">
        <v>1375</v>
      </c>
      <c r="V65" s="615" t="s">
        <v>1375</v>
      </c>
    </row>
    <row r="66" spans="1:22" s="602" customFormat="1" ht="11.25" customHeight="1">
      <c r="A66" s="972">
        <v>194</v>
      </c>
      <c r="B66" s="973" t="s">
        <v>961</v>
      </c>
      <c r="C66" s="600">
        <v>135</v>
      </c>
      <c r="D66" s="599">
        <f t="shared" si="12"/>
        <v>0.010182669548990709</v>
      </c>
      <c r="E66" s="611">
        <v>20</v>
      </c>
      <c r="F66" s="599">
        <f>(E66/C66)*100</f>
        <v>14.814814814814813</v>
      </c>
      <c r="G66" s="599" t="s">
        <v>1375</v>
      </c>
      <c r="H66" s="600" t="s">
        <v>1375</v>
      </c>
      <c r="I66" s="599" t="s">
        <v>1375</v>
      </c>
      <c r="J66" s="599" t="s">
        <v>1375</v>
      </c>
      <c r="K66" s="600" t="s">
        <v>1375</v>
      </c>
      <c r="L66" s="599" t="s">
        <v>1375</v>
      </c>
      <c r="M66" s="599" t="s">
        <v>1375</v>
      </c>
      <c r="N66" s="600" t="s">
        <v>1375</v>
      </c>
      <c r="O66" s="599" t="s">
        <v>1375</v>
      </c>
      <c r="P66" s="599" t="s">
        <v>1375</v>
      </c>
      <c r="Q66" s="601" t="s">
        <v>1375</v>
      </c>
      <c r="R66" s="601" t="s">
        <v>1375</v>
      </c>
      <c r="S66" s="601" t="s">
        <v>1375</v>
      </c>
      <c r="T66" s="601" t="s">
        <v>1375</v>
      </c>
      <c r="U66" s="421" t="s">
        <v>1375</v>
      </c>
      <c r="V66" s="615" t="s">
        <v>1375</v>
      </c>
    </row>
    <row r="67" spans="1:22" s="602" customFormat="1" ht="15" customHeight="1" thickBot="1">
      <c r="A67" s="974">
        <v>102</v>
      </c>
      <c r="B67" s="436" t="s">
        <v>408</v>
      </c>
      <c r="C67" s="717">
        <v>18839.6</v>
      </c>
      <c r="D67" s="614">
        <f t="shared" si="12"/>
        <v>1.421017935075299</v>
      </c>
      <c r="E67" s="717">
        <v>54149.8</v>
      </c>
      <c r="F67" s="614">
        <f>(E67/C67)*100</f>
        <v>287.4254230450753</v>
      </c>
      <c r="G67" s="614">
        <f>(E67/$E$69)*100</f>
        <v>2.5107245194135595</v>
      </c>
      <c r="H67" s="717">
        <v>75013.5</v>
      </c>
      <c r="I67" s="426">
        <f>(H67/E67)*100</f>
        <v>138.5295975239059</v>
      </c>
      <c r="J67" s="426">
        <f>(H67/$H$69)*100</f>
        <v>3.675312172603931</v>
      </c>
      <c r="K67" s="717">
        <v>48289.8</v>
      </c>
      <c r="L67" s="426">
        <f>(K67/H67)*100</f>
        <v>64.37481253374393</v>
      </c>
      <c r="M67" s="426">
        <f>(K67/$K$69)*100</f>
        <v>2.9051147919143503</v>
      </c>
      <c r="N67" s="717">
        <v>87903.1</v>
      </c>
      <c r="O67" s="426">
        <f>(N67/K67)*100</f>
        <v>182.03243749197554</v>
      </c>
      <c r="P67" s="426">
        <f>(N67/$N$69)*100</f>
        <v>4.833827770466497</v>
      </c>
      <c r="Q67" s="718">
        <v>186534.2</v>
      </c>
      <c r="R67" s="426">
        <f t="shared" si="8"/>
        <v>212.20434774200228</v>
      </c>
      <c r="S67" s="426">
        <f t="shared" si="4"/>
        <v>10.695392415392739</v>
      </c>
      <c r="T67" s="718">
        <v>42455</v>
      </c>
      <c r="U67" s="426">
        <f>(T67/Q67)*100</f>
        <v>22.75990140145882</v>
      </c>
      <c r="V67" s="616">
        <f t="shared" si="5"/>
        <v>2.986783019060396</v>
      </c>
    </row>
    <row r="68" spans="1:22" s="106" customFormat="1" ht="15" customHeight="1" thickBot="1">
      <c r="A68" s="1340" t="s">
        <v>479</v>
      </c>
      <c r="B68" s="1341"/>
      <c r="C68" s="612">
        <f>SUM(C62:C67)</f>
        <v>171970.1</v>
      </c>
      <c r="D68" s="446">
        <f t="shared" si="12"/>
        <v>12.971220004495459</v>
      </c>
      <c r="E68" s="612">
        <f>SUM(E62:E67)</f>
        <v>221599.2</v>
      </c>
      <c r="F68" s="446">
        <f t="shared" si="0"/>
        <v>128.85914470015427</v>
      </c>
      <c r="G68" s="446">
        <f>(E68/$E$69)*100</f>
        <v>10.274729452785222</v>
      </c>
      <c r="H68" s="612">
        <f>SUM(H62:H67)</f>
        <v>256921</v>
      </c>
      <c r="I68" s="446">
        <f t="shared" si="1"/>
        <v>115.93949797652698</v>
      </c>
      <c r="J68" s="446">
        <f>(H68/$H$69)*100</f>
        <v>12.587932554774467</v>
      </c>
      <c r="K68" s="612">
        <f>SUM(K62:K67)</f>
        <v>461458.8</v>
      </c>
      <c r="L68" s="446">
        <f t="shared" si="2"/>
        <v>179.61116452138984</v>
      </c>
      <c r="M68" s="446">
        <f>(K68/$K$69)*100</f>
        <v>27.761365458938446</v>
      </c>
      <c r="N68" s="612">
        <f>SUM(N62:N67)</f>
        <v>596567.7</v>
      </c>
      <c r="O68" s="446">
        <f t="shared" si="3"/>
        <v>129.2786484947302</v>
      </c>
      <c r="P68" s="446">
        <f>(N68/$N$69)*100</f>
        <v>32.805504188399794</v>
      </c>
      <c r="Q68" s="612">
        <f>SUM(Q62:Q67)</f>
        <v>598791.3</v>
      </c>
      <c r="R68" s="446">
        <f t="shared" si="8"/>
        <v>100.37273221463383</v>
      </c>
      <c r="S68" s="446">
        <f t="shared" si="4"/>
        <v>34.33315675314853</v>
      </c>
      <c r="T68" s="447">
        <f>SUM(T62:T67)</f>
        <v>259690</v>
      </c>
      <c r="U68" s="446">
        <f>(T68/Q68)*100</f>
        <v>43.36903358482329</v>
      </c>
      <c r="V68" s="618">
        <f t="shared" si="5"/>
        <v>18.269642732771036</v>
      </c>
    </row>
    <row r="69" spans="1:22" s="106" customFormat="1" ht="21.75" customHeight="1" thickBot="1" thickTop="1">
      <c r="A69" s="1342" t="s">
        <v>95</v>
      </c>
      <c r="B69" s="1343"/>
      <c r="C69" s="613">
        <f>SUM(C68,C61)</f>
        <v>1325782</v>
      </c>
      <c r="D69" s="448">
        <f t="shared" si="12"/>
        <v>100</v>
      </c>
      <c r="E69" s="613">
        <f>SUM(E68,E61)</f>
        <v>2156740</v>
      </c>
      <c r="F69" s="448">
        <f>(E69/C69)*100</f>
        <v>162.67682017103868</v>
      </c>
      <c r="G69" s="448">
        <f>(E69/$E$69)*100</f>
        <v>100</v>
      </c>
      <c r="H69" s="613">
        <f>SUM(H68,H61)</f>
        <v>2041010.2999999998</v>
      </c>
      <c r="I69" s="448">
        <f>(H69/E69)*100</f>
        <v>94.63404490110072</v>
      </c>
      <c r="J69" s="448">
        <f>(H69/$H$69)*100</f>
        <v>100</v>
      </c>
      <c r="K69" s="613">
        <f>SUM(K68,K61)</f>
        <v>1662233.8</v>
      </c>
      <c r="L69" s="448">
        <f>(K69/H69)*100</f>
        <v>81.4417154092755</v>
      </c>
      <c r="M69" s="448">
        <f>(K69/$K$69)*100</f>
        <v>100</v>
      </c>
      <c r="N69" s="613">
        <f>SUM(N61+N68)</f>
        <v>1818498.8</v>
      </c>
      <c r="O69" s="446">
        <f>(N69/K69)*100</f>
        <v>109.40090377177987</v>
      </c>
      <c r="P69" s="446">
        <f>(N69/$N$69)*100</f>
        <v>100</v>
      </c>
      <c r="Q69" s="613">
        <f>SUM(Q61+Q68)</f>
        <v>1744061.3</v>
      </c>
      <c r="R69" s="446">
        <f t="shared" si="8"/>
        <v>95.90665113444122</v>
      </c>
      <c r="S69" s="624">
        <f t="shared" si="4"/>
        <v>100</v>
      </c>
      <c r="T69" s="449">
        <f>SUM(T61+T68)</f>
        <v>1421429</v>
      </c>
      <c r="U69" s="446">
        <f>(T69/Q69)*100</f>
        <v>81.50109173341556</v>
      </c>
      <c r="V69" s="623">
        <f t="shared" si="5"/>
        <v>100</v>
      </c>
    </row>
    <row r="70" spans="6:14" ht="13.5" thickTop="1">
      <c r="F70" s="6"/>
      <c r="N70" s="6"/>
    </row>
    <row r="71" spans="14:20" ht="12.75">
      <c r="N71"/>
      <c r="T71"/>
    </row>
    <row r="72" spans="14:20" ht="12.75">
      <c r="N72" s="416"/>
      <c r="T72"/>
    </row>
    <row r="73" spans="14:20" ht="12.75">
      <c r="N73" s="416"/>
      <c r="T73"/>
    </row>
    <row r="74" spans="14:20" ht="12.75">
      <c r="N74" s="416"/>
      <c r="T74"/>
    </row>
    <row r="75" spans="14:20" ht="12.75">
      <c r="N75" s="416"/>
      <c r="T75"/>
    </row>
    <row r="76" spans="14:20" ht="12.75">
      <c r="N76" s="416"/>
      <c r="T76"/>
    </row>
    <row r="77" spans="6:14" ht="12.75">
      <c r="F77" s="6"/>
      <c r="N77" s="416"/>
    </row>
    <row r="78" spans="6:14" ht="12.75">
      <c r="F78" s="6"/>
      <c r="N78" s="416"/>
    </row>
    <row r="79" spans="5:14" ht="12.75">
      <c r="E79" s="450"/>
      <c r="F79" s="6"/>
      <c r="N79" s="416"/>
    </row>
    <row r="80" spans="6:14" ht="12.75">
      <c r="F80" s="6"/>
      <c r="N80" s="416"/>
    </row>
    <row r="81" spans="6:14" ht="12.75">
      <c r="F81" s="6"/>
      <c r="N81" s="416"/>
    </row>
    <row r="82" spans="6:14" ht="12.75">
      <c r="F82" s="6"/>
      <c r="N82" s="416"/>
    </row>
    <row r="83" spans="6:14" ht="12.75">
      <c r="F83" s="6"/>
      <c r="N83" s="416"/>
    </row>
    <row r="84" spans="6:14" ht="12.75">
      <c r="F84" s="6"/>
      <c r="N84" s="416"/>
    </row>
    <row r="85" spans="6:14" ht="12.75">
      <c r="F85" s="6"/>
      <c r="N85" s="416"/>
    </row>
    <row r="86" spans="6:14" ht="12.75">
      <c r="F86" s="6"/>
      <c r="N86" s="416"/>
    </row>
    <row r="87" spans="6:14" ht="12.75">
      <c r="F87" s="6"/>
      <c r="N87" s="416"/>
    </row>
    <row r="88" spans="6:14" ht="12.75">
      <c r="F88" s="6"/>
      <c r="N88" s="416"/>
    </row>
    <row r="89" spans="6:14" ht="12.75">
      <c r="F89" s="6"/>
      <c r="N89" s="416"/>
    </row>
    <row r="90" spans="6:14" ht="12.75">
      <c r="F90" s="6"/>
      <c r="N90" s="416"/>
    </row>
    <row r="91" spans="6:14" ht="12.75">
      <c r="F91" s="6"/>
      <c r="N91" s="416"/>
    </row>
    <row r="92" spans="6:14" ht="12.75">
      <c r="F92" s="6"/>
      <c r="N92" s="416"/>
    </row>
    <row r="93" spans="6:14" ht="12.75">
      <c r="F93" s="6"/>
      <c r="N93" s="416"/>
    </row>
    <row r="94" spans="6:14" ht="12.75">
      <c r="F94" s="6"/>
      <c r="N94" s="416"/>
    </row>
    <row r="95" spans="6:14" ht="12.75">
      <c r="F95" s="6"/>
      <c r="N95" s="416"/>
    </row>
    <row r="96" spans="6:14" ht="12.75">
      <c r="F96" s="6"/>
      <c r="N96" s="416"/>
    </row>
    <row r="97" spans="6:14" ht="12.75">
      <c r="F97" s="6"/>
      <c r="N97" s="416"/>
    </row>
    <row r="98" spans="6:14" ht="12.75">
      <c r="F98" s="6"/>
      <c r="N98" s="416"/>
    </row>
    <row r="99" spans="6:14" ht="12.75">
      <c r="F99" s="6"/>
      <c r="N99" s="416"/>
    </row>
    <row r="100" spans="6:14" ht="12.75">
      <c r="F100" s="6"/>
      <c r="N100" s="416"/>
    </row>
    <row r="101" spans="6:14" ht="12.75">
      <c r="F101" s="6"/>
      <c r="N101" s="416"/>
    </row>
    <row r="102" spans="6:14" ht="12.75">
      <c r="F102" s="6"/>
      <c r="N102" s="416"/>
    </row>
    <row r="103" spans="6:14" ht="12.75">
      <c r="F103" s="6"/>
      <c r="N103" s="416"/>
    </row>
    <row r="104" spans="6:14" ht="12.75">
      <c r="F104" s="6"/>
      <c r="N104" s="41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</sheetData>
  <mergeCells count="28">
    <mergeCell ref="N2:P2"/>
    <mergeCell ref="T2:V2"/>
    <mergeCell ref="D3:D4"/>
    <mergeCell ref="F3:F4"/>
    <mergeCell ref="C2:D2"/>
    <mergeCell ref="E2:G2"/>
    <mergeCell ref="H2:J2"/>
    <mergeCell ref="K2:M2"/>
    <mergeCell ref="V3:V4"/>
    <mergeCell ref="O3:O4"/>
    <mergeCell ref="A15:B15"/>
    <mergeCell ref="A47:B47"/>
    <mergeCell ref="A60:B60"/>
    <mergeCell ref="M3:M4"/>
    <mergeCell ref="P3:P4"/>
    <mergeCell ref="U3:U4"/>
    <mergeCell ref="G3:G4"/>
    <mergeCell ref="I3:I4"/>
    <mergeCell ref="A61:B61"/>
    <mergeCell ref="A68:B68"/>
    <mergeCell ref="A69:B69"/>
    <mergeCell ref="Q2:S2"/>
    <mergeCell ref="R3:R4"/>
    <mergeCell ref="S3:S4"/>
    <mergeCell ref="J3:J4"/>
    <mergeCell ref="L3:L4"/>
    <mergeCell ref="A1:B4"/>
    <mergeCell ref="C1:V1"/>
  </mergeCells>
  <printOptions horizontalCentered="1"/>
  <pageMargins left="0.31" right="0.17" top="0.984251968503937" bottom="0.984251968503937" header="0.5118110236220472" footer="0.5118110236220472"/>
  <pageSetup firstPageNumber="20" useFirstPageNumber="1" horizontalDpi="600" verticalDpi="600" orientation="landscape" paperSize="9" scale="85" r:id="rId2"/>
  <headerFooter alignWithMargins="0">
    <oddHeader>&amp;L&amp;"Arial CE,Tučné"NÁVRH ROZPOČTU NA ROK 2004 - VÝVOJ PŘÍJMŮ&amp;R&amp;G</oddHeader>
    <oddFooter>&amp;COddíl III. - &amp;P&amp;RVývoj příjmů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86"/>
  <sheetViews>
    <sheetView workbookViewId="0" topLeftCell="A1">
      <selection activeCell="C5" sqref="C5"/>
    </sheetView>
  </sheetViews>
  <sheetFormatPr defaultColWidth="9.00390625" defaultRowHeight="12.75"/>
  <cols>
    <col min="1" max="1" width="3.25390625" style="0" customWidth="1"/>
    <col min="2" max="2" width="29.125" style="0" customWidth="1"/>
    <col min="3" max="3" width="8.875" style="7" customWidth="1"/>
    <col min="4" max="4" width="5.375" style="5" customWidth="1"/>
    <col min="5" max="5" width="8.875" style="7" customWidth="1"/>
    <col min="6" max="6" width="5.00390625" style="763" customWidth="1"/>
    <col min="7" max="7" width="5.125" style="763" customWidth="1"/>
    <col min="8" max="8" width="8.875" style="7" customWidth="1"/>
    <col min="9" max="10" width="5.25390625" style="763" customWidth="1"/>
    <col min="11" max="11" width="8.875" style="7" customWidth="1"/>
    <col min="12" max="13" width="5.00390625" style="763" customWidth="1"/>
    <col min="14" max="14" width="8.875" style="7" customWidth="1"/>
    <col min="15" max="16" width="5.25390625" style="763" customWidth="1"/>
    <col min="17" max="17" width="8.875" style="7" customWidth="1"/>
    <col min="18" max="19" width="5.00390625" style="763" customWidth="1"/>
    <col min="20" max="20" width="8.875" style="7" customWidth="1"/>
    <col min="21" max="22" width="5.00390625" style="763" customWidth="1"/>
  </cols>
  <sheetData>
    <row r="1" spans="1:22" s="1" customFormat="1" ht="12" customHeight="1" thickTop="1">
      <c r="A1" s="1299" t="s">
        <v>879</v>
      </c>
      <c r="B1" s="1300"/>
      <c r="C1" s="1331" t="s">
        <v>1016</v>
      </c>
      <c r="D1" s="1332"/>
      <c r="E1" s="1332"/>
      <c r="F1" s="1332"/>
      <c r="G1" s="1332"/>
      <c r="H1" s="1332"/>
      <c r="I1" s="1332"/>
      <c r="J1" s="1332"/>
      <c r="K1" s="1332"/>
      <c r="L1" s="1332"/>
      <c r="M1" s="1332"/>
      <c r="N1" s="1332"/>
      <c r="O1" s="1332"/>
      <c r="P1" s="1332"/>
      <c r="Q1" s="1332"/>
      <c r="R1" s="1332"/>
      <c r="S1" s="1332"/>
      <c r="T1" s="1332"/>
      <c r="U1" s="1332"/>
      <c r="V1" s="1333"/>
    </row>
    <row r="2" spans="1:22" s="1" customFormat="1" ht="12" customHeight="1">
      <c r="A2" s="1301"/>
      <c r="B2" s="1302"/>
      <c r="C2" s="1345">
        <v>1998</v>
      </c>
      <c r="D2" s="1345"/>
      <c r="E2" s="1345">
        <v>1999</v>
      </c>
      <c r="F2" s="1345"/>
      <c r="G2" s="1345"/>
      <c r="H2" s="1345">
        <v>2000</v>
      </c>
      <c r="I2" s="1345"/>
      <c r="J2" s="1345"/>
      <c r="K2" s="1345">
        <v>2001</v>
      </c>
      <c r="L2" s="1345"/>
      <c r="M2" s="1345"/>
      <c r="N2" s="1345">
        <v>2002</v>
      </c>
      <c r="O2" s="1345"/>
      <c r="P2" s="1345"/>
      <c r="Q2" s="1345">
        <v>2003</v>
      </c>
      <c r="R2" s="1345"/>
      <c r="S2" s="1345"/>
      <c r="T2" s="1345">
        <v>2004</v>
      </c>
      <c r="U2" s="1345"/>
      <c r="V2" s="1355"/>
    </row>
    <row r="3" spans="1:22" s="1" customFormat="1" ht="60" customHeight="1">
      <c r="A3" s="1301"/>
      <c r="B3" s="1302"/>
      <c r="C3" s="843" t="s">
        <v>1064</v>
      </c>
      <c r="D3" s="1367" t="s">
        <v>1065</v>
      </c>
      <c r="E3" s="843" t="s">
        <v>1064</v>
      </c>
      <c r="F3" s="1376" t="s">
        <v>1066</v>
      </c>
      <c r="G3" s="1367" t="s">
        <v>1065</v>
      </c>
      <c r="H3" s="843" t="s">
        <v>1064</v>
      </c>
      <c r="I3" s="1369" t="s">
        <v>1067</v>
      </c>
      <c r="J3" s="1367" t="s">
        <v>1065</v>
      </c>
      <c r="K3" s="843" t="s">
        <v>1064</v>
      </c>
      <c r="L3" s="1369" t="s">
        <v>1068</v>
      </c>
      <c r="M3" s="1367" t="s">
        <v>1065</v>
      </c>
      <c r="N3" s="843" t="s">
        <v>1064</v>
      </c>
      <c r="O3" s="1366" t="s">
        <v>1069</v>
      </c>
      <c r="P3" s="1367" t="s">
        <v>1065</v>
      </c>
      <c r="Q3" s="844" t="s">
        <v>413</v>
      </c>
      <c r="R3" s="1366" t="s">
        <v>963</v>
      </c>
      <c r="S3" s="1367" t="s">
        <v>1065</v>
      </c>
      <c r="T3" s="844" t="s">
        <v>962</v>
      </c>
      <c r="U3" s="1366" t="s">
        <v>414</v>
      </c>
      <c r="V3" s="1371" t="s">
        <v>1065</v>
      </c>
    </row>
    <row r="4" spans="1:22" ht="10.5" customHeight="1">
      <c r="A4" s="1303"/>
      <c r="B4" s="1304"/>
      <c r="C4" s="846" t="s">
        <v>80</v>
      </c>
      <c r="D4" s="1368"/>
      <c r="E4" s="846" t="s">
        <v>80</v>
      </c>
      <c r="F4" s="1377"/>
      <c r="G4" s="1368"/>
      <c r="H4" s="846" t="s">
        <v>80</v>
      </c>
      <c r="I4" s="1370"/>
      <c r="J4" s="1368"/>
      <c r="K4" s="846" t="s">
        <v>80</v>
      </c>
      <c r="L4" s="1370"/>
      <c r="M4" s="1368"/>
      <c r="N4" s="846" t="s">
        <v>80</v>
      </c>
      <c r="O4" s="1366"/>
      <c r="P4" s="1368"/>
      <c r="Q4" s="847" t="s">
        <v>80</v>
      </c>
      <c r="R4" s="1366"/>
      <c r="S4" s="1368"/>
      <c r="T4" s="847" t="s">
        <v>80</v>
      </c>
      <c r="U4" s="1366"/>
      <c r="V4" s="1372"/>
    </row>
    <row r="5" spans="1:22" s="636" customFormat="1" ht="12" customHeight="1">
      <c r="A5" s="719">
        <v>100</v>
      </c>
      <c r="B5" s="720" t="s">
        <v>1611</v>
      </c>
      <c r="C5" s="457">
        <v>16559.4</v>
      </c>
      <c r="D5" s="721">
        <f aca="true" t="shared" si="0" ref="D5:D49">(C5/$C$61)*100</f>
        <v>2.2120352704170845</v>
      </c>
      <c r="E5" s="457">
        <v>19755.7</v>
      </c>
      <c r="F5" s="751">
        <f>(E5/C5)*100</f>
        <v>119.30202785125064</v>
      </c>
      <c r="G5" s="752">
        <f aca="true" t="shared" si="1" ref="G5:G49">(E5/$E$61)*100</f>
        <v>2.3124373115248944</v>
      </c>
      <c r="H5" s="502">
        <v>23599.5</v>
      </c>
      <c r="I5" s="751">
        <f>(H5/E5)*100</f>
        <v>119.45666314025824</v>
      </c>
      <c r="J5" s="752">
        <f aca="true" t="shared" si="2" ref="J5:J49">(H5/$H$61)*100</f>
        <v>2.7036761953795714</v>
      </c>
      <c r="K5" s="501">
        <v>25710.6</v>
      </c>
      <c r="L5" s="751">
        <f>(K5/H5)*100</f>
        <v>108.94552850695989</v>
      </c>
      <c r="M5" s="752">
        <f>(K5/$K$61)*100</f>
        <v>2.175455946649013</v>
      </c>
      <c r="N5" s="502">
        <v>31655.3</v>
      </c>
      <c r="O5" s="751">
        <f>(N5/K5)*100</f>
        <v>123.12159187261284</v>
      </c>
      <c r="P5" s="752">
        <f>(N5/$N$61)*100</f>
        <v>2.187388187206868</v>
      </c>
      <c r="Q5" s="501">
        <v>40636</v>
      </c>
      <c r="R5" s="751">
        <f>(Q5/N5)*100</f>
        <v>128.3702887036294</v>
      </c>
      <c r="S5" s="752">
        <f>(Q5/$Q$61)*100</f>
        <v>3.075793529146845</v>
      </c>
      <c r="T5" s="502">
        <v>43380</v>
      </c>
      <c r="U5" s="751">
        <f>(T5/Q5)*100</f>
        <v>106.7526331331824</v>
      </c>
      <c r="V5" s="769">
        <f>(T5/$T$61)*100</f>
        <v>4.091468561808244</v>
      </c>
    </row>
    <row r="6" spans="1:22" s="636" customFormat="1" ht="12" customHeight="1">
      <c r="A6" s="722">
        <v>101</v>
      </c>
      <c r="B6" s="720" t="s">
        <v>1029</v>
      </c>
      <c r="C6" s="452">
        <v>30718.7</v>
      </c>
      <c r="D6" s="723">
        <f t="shared" si="0"/>
        <v>4.103460745036734</v>
      </c>
      <c r="E6" s="452">
        <v>35405.8</v>
      </c>
      <c r="F6" s="753">
        <f aca="true" t="shared" si="3" ref="F6:F15">(E6/C6)*100</f>
        <v>115.25813266837463</v>
      </c>
      <c r="G6" s="754">
        <f t="shared" si="1"/>
        <v>4.144307362654227</v>
      </c>
      <c r="H6" s="453">
        <v>3536</v>
      </c>
      <c r="I6" s="753">
        <f aca="true" t="shared" si="4" ref="I6:I14">(H6/E6)*100</f>
        <v>9.98706426630665</v>
      </c>
      <c r="J6" s="754">
        <f t="shared" si="2"/>
        <v>0.4051017617687733</v>
      </c>
      <c r="K6" s="501">
        <v>2399.6</v>
      </c>
      <c r="L6" s="753">
        <f aca="true" t="shared" si="5" ref="L6:L13">(K6/H6)*100</f>
        <v>67.86199095022624</v>
      </c>
      <c r="M6" s="754">
        <f aca="true" t="shared" si="6" ref="M6:M61">(K6/$K$61)*100</f>
        <v>0.20303781668179555</v>
      </c>
      <c r="N6" s="453">
        <v>2096.1</v>
      </c>
      <c r="O6" s="753">
        <f aca="true" t="shared" si="7" ref="O6:O61">(N6/K6)*100</f>
        <v>87.35205867644608</v>
      </c>
      <c r="P6" s="754">
        <f aca="true" t="shared" si="8" ref="P6:P61">(N6/$N$61)*100</f>
        <v>0.14484097068119134</v>
      </c>
      <c r="Q6" s="507">
        <v>3923.2</v>
      </c>
      <c r="R6" s="751">
        <f aca="true" t="shared" si="9" ref="R6:R61">(Q6/N6)*100</f>
        <v>187.1666428128429</v>
      </c>
      <c r="S6" s="752">
        <f aca="true" t="shared" si="10" ref="S6:S61">(Q6/$Q$61)*100</f>
        <v>0.29695228796015605</v>
      </c>
      <c r="T6" s="453">
        <v>2125</v>
      </c>
      <c r="U6" s="751">
        <f aca="true" t="shared" si="11" ref="U6:U61">(T6/Q6)*100</f>
        <v>54.164967373572594</v>
      </c>
      <c r="V6" s="769">
        <f aca="true" t="shared" si="12" ref="V6:V61">(T6/$T$61)*100</f>
        <v>0.2004234830300258</v>
      </c>
    </row>
    <row r="7" spans="1:22" s="636" customFormat="1" ht="12" customHeight="1">
      <c r="A7" s="722">
        <v>102</v>
      </c>
      <c r="B7" s="724" t="s">
        <v>1024</v>
      </c>
      <c r="C7" s="452">
        <v>35779.3</v>
      </c>
      <c r="D7" s="723">
        <f t="shared" si="0"/>
        <v>4.779465050112563</v>
      </c>
      <c r="E7" s="452">
        <v>34977.9</v>
      </c>
      <c r="F7" s="753">
        <f t="shared" si="3"/>
        <v>97.76015740945184</v>
      </c>
      <c r="G7" s="754">
        <f t="shared" si="1"/>
        <v>4.0942209609776725</v>
      </c>
      <c r="H7" s="453">
        <v>40569</v>
      </c>
      <c r="I7" s="753">
        <f t="shared" si="4"/>
        <v>115.98466460250616</v>
      </c>
      <c r="J7" s="754">
        <f t="shared" si="2"/>
        <v>4.647786587442694</v>
      </c>
      <c r="K7" s="501">
        <v>35206.6</v>
      </c>
      <c r="L7" s="753">
        <f t="shared" si="5"/>
        <v>86.78202568463604</v>
      </c>
      <c r="M7" s="754">
        <f t="shared" si="6"/>
        <v>2.9789428224659535</v>
      </c>
      <c r="N7" s="453">
        <v>105252.1</v>
      </c>
      <c r="O7" s="753">
        <f t="shared" si="7"/>
        <v>298.9555935534815</v>
      </c>
      <c r="P7" s="754">
        <f t="shared" si="8"/>
        <v>7.272943242323277</v>
      </c>
      <c r="Q7" s="507">
        <v>93038.3</v>
      </c>
      <c r="R7" s="751">
        <f t="shared" si="9"/>
        <v>88.3956709652349</v>
      </c>
      <c r="S7" s="752">
        <f t="shared" si="10"/>
        <v>7.04219414073292</v>
      </c>
      <c r="T7" s="453">
        <v>29535</v>
      </c>
      <c r="U7" s="751">
        <f t="shared" si="11"/>
        <v>31.74499104132384</v>
      </c>
      <c r="V7" s="769">
        <f t="shared" si="12"/>
        <v>2.7856506217843817</v>
      </c>
    </row>
    <row r="8" spans="1:22" s="636" customFormat="1" ht="12" customHeight="1">
      <c r="A8" s="722">
        <v>103</v>
      </c>
      <c r="B8" s="724" t="s">
        <v>1025</v>
      </c>
      <c r="C8" s="452">
        <v>11.4</v>
      </c>
      <c r="D8" s="723">
        <f t="shared" si="0"/>
        <v>0.0015228330786595382</v>
      </c>
      <c r="E8" s="452">
        <v>1.8</v>
      </c>
      <c r="F8" s="753">
        <f t="shared" si="3"/>
        <v>15.789473684210526</v>
      </c>
      <c r="G8" s="754">
        <f t="shared" si="1"/>
        <v>0.00021069297269875575</v>
      </c>
      <c r="H8" s="453" t="s">
        <v>1375</v>
      </c>
      <c r="I8" s="753" t="s">
        <v>1375</v>
      </c>
      <c r="J8" s="754" t="s">
        <v>1375</v>
      </c>
      <c r="K8" s="501" t="s">
        <v>1375</v>
      </c>
      <c r="L8" s="753" t="s">
        <v>1375</v>
      </c>
      <c r="M8" s="754" t="s">
        <v>1375</v>
      </c>
      <c r="N8" s="453" t="s">
        <v>1375</v>
      </c>
      <c r="O8" s="753" t="s">
        <v>1375</v>
      </c>
      <c r="P8" s="754" t="s">
        <v>1375</v>
      </c>
      <c r="Q8" s="507" t="s">
        <v>1375</v>
      </c>
      <c r="R8" s="766" t="s">
        <v>1375</v>
      </c>
      <c r="S8" s="766" t="s">
        <v>1375</v>
      </c>
      <c r="T8" s="453" t="s">
        <v>1375</v>
      </c>
      <c r="U8" s="766" t="s">
        <v>1375</v>
      </c>
      <c r="V8" s="976" t="s">
        <v>1375</v>
      </c>
    </row>
    <row r="9" spans="1:22" s="636" customFormat="1" ht="12" customHeight="1">
      <c r="A9" s="722">
        <v>103</v>
      </c>
      <c r="B9" s="724" t="s">
        <v>1168</v>
      </c>
      <c r="C9" s="452" t="s">
        <v>1375</v>
      </c>
      <c r="D9" s="723" t="s">
        <v>1375</v>
      </c>
      <c r="E9" s="452" t="s">
        <v>1375</v>
      </c>
      <c r="F9" s="753" t="s">
        <v>1375</v>
      </c>
      <c r="G9" s="754" t="s">
        <v>1375</v>
      </c>
      <c r="H9" s="453" t="s">
        <v>1375</v>
      </c>
      <c r="I9" s="753" t="s">
        <v>1375</v>
      </c>
      <c r="J9" s="754" t="s">
        <v>1375</v>
      </c>
      <c r="K9" s="501" t="s">
        <v>1375</v>
      </c>
      <c r="L9" s="753" t="s">
        <v>1375</v>
      </c>
      <c r="M9" s="754" t="s">
        <v>1375</v>
      </c>
      <c r="N9" s="453" t="s">
        <v>1375</v>
      </c>
      <c r="O9" s="753" t="s">
        <v>1375</v>
      </c>
      <c r="P9" s="754" t="s">
        <v>1375</v>
      </c>
      <c r="Q9" s="507" t="s">
        <v>1375</v>
      </c>
      <c r="R9" s="766" t="s">
        <v>1375</v>
      </c>
      <c r="S9" s="766" t="s">
        <v>1375</v>
      </c>
      <c r="T9" s="453">
        <v>170</v>
      </c>
      <c r="U9" s="751" t="s">
        <v>1375</v>
      </c>
      <c r="V9" s="769">
        <f t="shared" si="12"/>
        <v>0.016033878642402064</v>
      </c>
    </row>
    <row r="10" spans="1:22" s="636" customFormat="1" ht="12" customHeight="1">
      <c r="A10" s="722">
        <v>104</v>
      </c>
      <c r="B10" s="724" t="s">
        <v>1033</v>
      </c>
      <c r="C10" s="452">
        <v>8033</v>
      </c>
      <c r="D10" s="723">
        <f t="shared" si="0"/>
        <v>1.0730629930589537</v>
      </c>
      <c r="E10" s="452">
        <v>13887.1</v>
      </c>
      <c r="F10" s="753">
        <f t="shared" si="3"/>
        <v>172.87563799327773</v>
      </c>
      <c r="G10" s="754">
        <f t="shared" si="1"/>
        <v>1.6255079895360507</v>
      </c>
      <c r="H10" s="453">
        <v>13175.1</v>
      </c>
      <c r="I10" s="753">
        <f t="shared" si="4"/>
        <v>94.87293963462494</v>
      </c>
      <c r="J10" s="754">
        <f t="shared" si="2"/>
        <v>1.5094050400112458</v>
      </c>
      <c r="K10" s="501">
        <v>4984.4</v>
      </c>
      <c r="L10" s="753">
        <f t="shared" si="5"/>
        <v>37.831970914831764</v>
      </c>
      <c r="M10" s="754">
        <f t="shared" si="6"/>
        <v>0.4217459966114109</v>
      </c>
      <c r="N10" s="453" t="s">
        <v>1375</v>
      </c>
      <c r="O10" s="753" t="s">
        <v>1375</v>
      </c>
      <c r="P10" s="754" t="s">
        <v>1375</v>
      </c>
      <c r="Q10" s="507" t="s">
        <v>1375</v>
      </c>
      <c r="R10" s="766" t="s">
        <v>1375</v>
      </c>
      <c r="S10" s="766" t="s">
        <v>1375</v>
      </c>
      <c r="T10" s="453" t="s">
        <v>1375</v>
      </c>
      <c r="U10" s="751" t="s">
        <v>1375</v>
      </c>
      <c r="V10" s="769" t="s">
        <v>1375</v>
      </c>
    </row>
    <row r="11" spans="1:22" s="636" customFormat="1" ht="12" customHeight="1">
      <c r="A11" s="722">
        <v>107</v>
      </c>
      <c r="B11" s="724" t="s">
        <v>1034</v>
      </c>
      <c r="C11" s="452" t="s">
        <v>1375</v>
      </c>
      <c r="D11" s="723" t="s">
        <v>1375</v>
      </c>
      <c r="E11" s="452" t="s">
        <v>1375</v>
      </c>
      <c r="F11" s="753" t="s">
        <v>1375</v>
      </c>
      <c r="G11" s="754" t="s">
        <v>1375</v>
      </c>
      <c r="H11" s="453" t="s">
        <v>1375</v>
      </c>
      <c r="I11" s="753" t="s">
        <v>1375</v>
      </c>
      <c r="J11" s="754" t="s">
        <v>1375</v>
      </c>
      <c r="K11" s="501">
        <v>2711.3</v>
      </c>
      <c r="L11" s="753">
        <v>0</v>
      </c>
      <c r="M11" s="754">
        <f t="shared" si="6"/>
        <v>0.22941174877869325</v>
      </c>
      <c r="N11" s="453">
        <v>5931.1</v>
      </c>
      <c r="O11" s="753">
        <f t="shared" si="7"/>
        <v>218.75484085125217</v>
      </c>
      <c r="P11" s="754">
        <f t="shared" si="8"/>
        <v>0.40984031353810124</v>
      </c>
      <c r="Q11" s="507">
        <v>5607</v>
      </c>
      <c r="R11" s="751">
        <f t="shared" si="9"/>
        <v>94.53558361855305</v>
      </c>
      <c r="S11" s="752">
        <f t="shared" si="10"/>
        <v>0.42440137606866724</v>
      </c>
      <c r="T11" s="453">
        <v>5532</v>
      </c>
      <c r="U11" s="751">
        <f t="shared" si="11"/>
        <v>98.66238630283574</v>
      </c>
      <c r="V11" s="769">
        <f t="shared" si="12"/>
        <v>0.5217612744104013</v>
      </c>
    </row>
    <row r="12" spans="1:22" s="636" customFormat="1" ht="12" customHeight="1">
      <c r="A12" s="722">
        <v>105</v>
      </c>
      <c r="B12" s="724" t="s">
        <v>1266</v>
      </c>
      <c r="C12" s="452">
        <v>18109</v>
      </c>
      <c r="D12" s="723">
        <f t="shared" si="0"/>
        <v>2.419033703635577</v>
      </c>
      <c r="E12" s="452">
        <v>22088.6</v>
      </c>
      <c r="F12" s="753">
        <f t="shared" si="3"/>
        <v>121.97581313159202</v>
      </c>
      <c r="G12" s="754">
        <f t="shared" si="1"/>
        <v>2.585507109307631</v>
      </c>
      <c r="H12" s="453">
        <v>34017.4</v>
      </c>
      <c r="I12" s="753">
        <f t="shared" si="4"/>
        <v>154.0043280244108</v>
      </c>
      <c r="J12" s="754">
        <f t="shared" si="2"/>
        <v>3.897202678391705</v>
      </c>
      <c r="K12" s="501">
        <v>20051.4</v>
      </c>
      <c r="L12" s="753">
        <f t="shared" si="5"/>
        <v>58.944540147101186</v>
      </c>
      <c r="M12" s="754">
        <f t="shared" si="6"/>
        <v>1.6966129677501898</v>
      </c>
      <c r="N12" s="453">
        <v>86573.2</v>
      </c>
      <c r="O12" s="753">
        <f t="shared" si="7"/>
        <v>431.75638608775444</v>
      </c>
      <c r="P12" s="754">
        <f t="shared" si="8"/>
        <v>5.982227147071663</v>
      </c>
      <c r="Q12" s="507">
        <v>20537</v>
      </c>
      <c r="R12" s="751">
        <f t="shared" si="9"/>
        <v>23.722121857572553</v>
      </c>
      <c r="S12" s="752">
        <f t="shared" si="10"/>
        <v>1.5544731693101868</v>
      </c>
      <c r="T12" s="453">
        <v>14520</v>
      </c>
      <c r="U12" s="751">
        <f t="shared" si="11"/>
        <v>70.70166041778253</v>
      </c>
      <c r="V12" s="769">
        <f t="shared" si="12"/>
        <v>1.3694818699275175</v>
      </c>
    </row>
    <row r="13" spans="1:22" s="636" customFormat="1" ht="12" customHeight="1">
      <c r="A13" s="722">
        <v>106</v>
      </c>
      <c r="B13" s="724" t="s">
        <v>1613</v>
      </c>
      <c r="C13" s="452">
        <v>33435.8</v>
      </c>
      <c r="D13" s="723">
        <f t="shared" si="0"/>
        <v>4.466415986968824</v>
      </c>
      <c r="E13" s="452">
        <v>46253.5</v>
      </c>
      <c r="F13" s="753">
        <f t="shared" si="3"/>
        <v>138.33525741869494</v>
      </c>
      <c r="G13" s="754">
        <f t="shared" si="1"/>
        <v>5.414048562623278</v>
      </c>
      <c r="H13" s="453">
        <v>53230.7</v>
      </c>
      <c r="I13" s="753">
        <f t="shared" si="4"/>
        <v>115.08469629325349</v>
      </c>
      <c r="J13" s="754">
        <f t="shared" si="2"/>
        <v>6.0983739678125115</v>
      </c>
      <c r="K13" s="501">
        <v>57755.4</v>
      </c>
      <c r="L13" s="753">
        <f t="shared" si="5"/>
        <v>108.50017001467201</v>
      </c>
      <c r="M13" s="754">
        <f t="shared" si="6"/>
        <v>4.88686877712276</v>
      </c>
      <c r="N13" s="453">
        <v>80031.1</v>
      </c>
      <c r="O13" s="753">
        <f t="shared" si="7"/>
        <v>138.56903423749122</v>
      </c>
      <c r="P13" s="754">
        <f t="shared" si="8"/>
        <v>5.5301665992478855</v>
      </c>
      <c r="Q13" s="507">
        <v>100979</v>
      </c>
      <c r="R13" s="751">
        <f t="shared" si="9"/>
        <v>126.1746995855361</v>
      </c>
      <c r="S13" s="752">
        <f t="shared" si="10"/>
        <v>7.643236410564998</v>
      </c>
      <c r="T13" s="453">
        <v>104040</v>
      </c>
      <c r="U13" s="751">
        <f t="shared" si="11"/>
        <v>103.03132334445775</v>
      </c>
      <c r="V13" s="769">
        <f t="shared" si="12"/>
        <v>9.812733729150063</v>
      </c>
    </row>
    <row r="14" spans="1:22" s="636" customFormat="1" ht="12" customHeight="1">
      <c r="A14" s="722">
        <v>108</v>
      </c>
      <c r="B14" s="724" t="s">
        <v>1031</v>
      </c>
      <c r="C14" s="452">
        <v>31335.3</v>
      </c>
      <c r="D14" s="723">
        <f t="shared" si="0"/>
        <v>4.185827313133354</v>
      </c>
      <c r="E14" s="452">
        <v>38577.7</v>
      </c>
      <c r="F14" s="753">
        <f t="shared" si="3"/>
        <v>123.11259186923374</v>
      </c>
      <c r="G14" s="754">
        <f t="shared" si="1"/>
        <v>4.515583496044883</v>
      </c>
      <c r="H14" s="453">
        <v>57062.4</v>
      </c>
      <c r="I14" s="753">
        <f t="shared" si="4"/>
        <v>147.91550559001706</v>
      </c>
      <c r="J14" s="754">
        <f t="shared" si="2"/>
        <v>6.537352593539154</v>
      </c>
      <c r="K14" s="501">
        <v>33960.2</v>
      </c>
      <c r="L14" s="753">
        <f>(K14/H14)*100</f>
        <v>59.51414591745176</v>
      </c>
      <c r="M14" s="754">
        <f t="shared" si="6"/>
        <v>2.873480939355356</v>
      </c>
      <c r="N14" s="453">
        <v>50863.2</v>
      </c>
      <c r="O14" s="753">
        <f t="shared" si="7"/>
        <v>149.77296953492618</v>
      </c>
      <c r="P14" s="754">
        <f t="shared" si="8"/>
        <v>3.514658298722184</v>
      </c>
      <c r="Q14" s="507">
        <v>39582.4</v>
      </c>
      <c r="R14" s="751">
        <f t="shared" si="9"/>
        <v>77.82129319429372</v>
      </c>
      <c r="S14" s="752">
        <f t="shared" si="10"/>
        <v>2.996045127180384</v>
      </c>
      <c r="T14" s="453">
        <v>34900</v>
      </c>
      <c r="U14" s="751">
        <f t="shared" si="11"/>
        <v>88.170500020211</v>
      </c>
      <c r="V14" s="769">
        <f t="shared" si="12"/>
        <v>3.291660968351953</v>
      </c>
    </row>
    <row r="15" spans="1:22" s="636" customFormat="1" ht="12" customHeight="1">
      <c r="A15" s="722">
        <v>109</v>
      </c>
      <c r="B15" s="724" t="s">
        <v>1035</v>
      </c>
      <c r="C15" s="452">
        <v>13062.8</v>
      </c>
      <c r="D15" s="723">
        <f t="shared" si="0"/>
        <v>1.7449529771854224</v>
      </c>
      <c r="E15" s="452">
        <v>7999.4</v>
      </c>
      <c r="F15" s="753">
        <f t="shared" si="3"/>
        <v>61.2380194139082</v>
      </c>
      <c r="G15" s="754">
        <f t="shared" si="1"/>
        <v>0.9363429810035705</v>
      </c>
      <c r="H15" s="453" t="s">
        <v>1375</v>
      </c>
      <c r="I15" s="753" t="s">
        <v>1375</v>
      </c>
      <c r="J15" s="754" t="s">
        <v>1375</v>
      </c>
      <c r="K15" s="501" t="s">
        <v>1375</v>
      </c>
      <c r="L15" s="753" t="s">
        <v>1375</v>
      </c>
      <c r="M15" s="754" t="s">
        <v>1375</v>
      </c>
      <c r="N15" s="453" t="s">
        <v>1375</v>
      </c>
      <c r="O15" s="753" t="s">
        <v>1375</v>
      </c>
      <c r="P15" s="754" t="s">
        <v>1375</v>
      </c>
      <c r="Q15" s="507" t="s">
        <v>1375</v>
      </c>
      <c r="R15" s="751" t="s">
        <v>1375</v>
      </c>
      <c r="S15" s="752" t="s">
        <v>1375</v>
      </c>
      <c r="T15" s="507" t="s">
        <v>1375</v>
      </c>
      <c r="U15" s="751" t="s">
        <v>1375</v>
      </c>
      <c r="V15" s="769" t="s">
        <v>1375</v>
      </c>
    </row>
    <row r="16" spans="1:22" s="636" customFormat="1" ht="12" customHeight="1">
      <c r="A16" s="722">
        <v>109</v>
      </c>
      <c r="B16" s="724" t="s">
        <v>1362</v>
      </c>
      <c r="C16" s="452" t="s">
        <v>1375</v>
      </c>
      <c r="D16" s="723" t="s">
        <v>1375</v>
      </c>
      <c r="E16" s="452" t="s">
        <v>1375</v>
      </c>
      <c r="F16" s="753" t="s">
        <v>1375</v>
      </c>
      <c r="G16" s="754" t="s">
        <v>1375</v>
      </c>
      <c r="H16" s="453" t="s">
        <v>1375</v>
      </c>
      <c r="I16" s="753" t="s">
        <v>1375</v>
      </c>
      <c r="J16" s="754" t="s">
        <v>1375</v>
      </c>
      <c r="K16" s="501" t="s">
        <v>1375</v>
      </c>
      <c r="L16" s="753" t="s">
        <v>1375</v>
      </c>
      <c r="M16" s="754" t="s">
        <v>1375</v>
      </c>
      <c r="N16" s="453" t="s">
        <v>1375</v>
      </c>
      <c r="O16" s="753" t="s">
        <v>1375</v>
      </c>
      <c r="P16" s="754" t="s">
        <v>1375</v>
      </c>
      <c r="Q16" s="507">
        <v>341</v>
      </c>
      <c r="R16" s="751" t="s">
        <v>1375</v>
      </c>
      <c r="S16" s="752">
        <f t="shared" si="10"/>
        <v>0.02581074892802131</v>
      </c>
      <c r="T16" s="507">
        <v>205</v>
      </c>
      <c r="U16" s="751">
        <f t="shared" si="11"/>
        <v>60.117302052785924</v>
      </c>
      <c r="V16" s="769">
        <f t="shared" si="12"/>
        <v>0.019334971304073075</v>
      </c>
    </row>
    <row r="17" spans="1:22" s="636" customFormat="1" ht="12" customHeight="1">
      <c r="A17" s="722">
        <v>110</v>
      </c>
      <c r="B17" s="724" t="s">
        <v>216</v>
      </c>
      <c r="C17" s="452" t="s">
        <v>1375</v>
      </c>
      <c r="D17" s="723" t="s">
        <v>1375</v>
      </c>
      <c r="E17" s="452" t="s">
        <v>1375</v>
      </c>
      <c r="F17" s="753" t="s">
        <v>1375</v>
      </c>
      <c r="G17" s="754" t="s">
        <v>1375</v>
      </c>
      <c r="H17" s="453">
        <v>105.1</v>
      </c>
      <c r="I17" s="753">
        <v>0</v>
      </c>
      <c r="J17" s="754">
        <f t="shared" si="2"/>
        <v>0.012040779174744928</v>
      </c>
      <c r="K17" s="501">
        <v>262.1</v>
      </c>
      <c r="L17" s="753">
        <f aca="true" t="shared" si="13" ref="L17:L49">(K17/H17)*100</f>
        <v>249.38154138915323</v>
      </c>
      <c r="M17" s="754">
        <f t="shared" si="6"/>
        <v>0.02217711774974938</v>
      </c>
      <c r="N17" s="453">
        <v>310.3</v>
      </c>
      <c r="O17" s="753">
        <f t="shared" si="7"/>
        <v>118.3899275085845</v>
      </c>
      <c r="P17" s="754">
        <f t="shared" si="8"/>
        <v>0.021441798197783347</v>
      </c>
      <c r="Q17" s="507">
        <v>193</v>
      </c>
      <c r="R17" s="751">
        <f t="shared" si="9"/>
        <v>62.197873026103764</v>
      </c>
      <c r="S17" s="752">
        <f t="shared" si="10"/>
        <v>0.014608429745185085</v>
      </c>
      <c r="T17" s="507">
        <v>260</v>
      </c>
      <c r="U17" s="751">
        <f t="shared" si="11"/>
        <v>134.71502590673575</v>
      </c>
      <c r="V17" s="769">
        <f t="shared" si="12"/>
        <v>0.0245224026295561</v>
      </c>
    </row>
    <row r="18" spans="1:22" s="636" customFormat="1" ht="12" customHeight="1">
      <c r="A18" s="722">
        <v>111</v>
      </c>
      <c r="B18" s="724" t="s">
        <v>389</v>
      </c>
      <c r="C18" s="452">
        <v>5582.6</v>
      </c>
      <c r="D18" s="723">
        <f t="shared" si="0"/>
        <v>0.745734030256556</v>
      </c>
      <c r="E18" s="452">
        <v>14776.1</v>
      </c>
      <c r="F18" s="753">
        <f>(E18/C18)*100</f>
        <v>264.6813312793322</v>
      </c>
      <c r="G18" s="754">
        <f t="shared" si="1"/>
        <v>1.7295669077189362</v>
      </c>
      <c r="H18" s="453">
        <v>8529</v>
      </c>
      <c r="I18" s="753">
        <f>(H18/E18)*100</f>
        <v>57.72159094754367</v>
      </c>
      <c r="J18" s="754">
        <f t="shared" si="2"/>
        <v>0.9771246963025643</v>
      </c>
      <c r="K18" s="501">
        <v>7479.4</v>
      </c>
      <c r="L18" s="753">
        <f t="shared" si="13"/>
        <v>87.693750732794</v>
      </c>
      <c r="M18" s="754">
        <f t="shared" si="6"/>
        <v>0.6328559118560683</v>
      </c>
      <c r="N18" s="453">
        <v>3751</v>
      </c>
      <c r="O18" s="753">
        <f t="shared" si="7"/>
        <v>50.15108163756451</v>
      </c>
      <c r="P18" s="754">
        <f t="shared" si="8"/>
        <v>0.2591949243953765</v>
      </c>
      <c r="Q18" s="507">
        <v>3097</v>
      </c>
      <c r="R18" s="751">
        <f t="shared" si="9"/>
        <v>82.56464942681951</v>
      </c>
      <c r="S18" s="752">
        <f t="shared" si="10"/>
        <v>0.23441609803543112</v>
      </c>
      <c r="T18" s="507">
        <v>3330</v>
      </c>
      <c r="U18" s="751">
        <f t="shared" si="11"/>
        <v>107.52340975137228</v>
      </c>
      <c r="V18" s="769">
        <f t="shared" si="12"/>
        <v>0.31407538752469927</v>
      </c>
    </row>
    <row r="19" spans="1:22" s="636" customFormat="1" ht="11.25" customHeight="1">
      <c r="A19" s="722">
        <v>112</v>
      </c>
      <c r="B19" s="724" t="s">
        <v>1037</v>
      </c>
      <c r="C19" s="452">
        <v>4141.8</v>
      </c>
      <c r="D19" s="723">
        <f t="shared" si="0"/>
        <v>0.5532693022098312</v>
      </c>
      <c r="E19" s="452">
        <v>3580.9</v>
      </c>
      <c r="F19" s="753">
        <f>(E19/C19)*100</f>
        <v>86.45757883046018</v>
      </c>
      <c r="G19" s="754">
        <f t="shared" si="1"/>
        <v>0.4191502588538748</v>
      </c>
      <c r="H19" s="453">
        <v>14974.4</v>
      </c>
      <c r="I19" s="753">
        <f>(H19/E19)*100</f>
        <v>418.1742020162528</v>
      </c>
      <c r="J19" s="754">
        <f t="shared" si="2"/>
        <v>1.7155418047031443</v>
      </c>
      <c r="K19" s="501">
        <v>2794.9</v>
      </c>
      <c r="L19" s="753">
        <f t="shared" si="13"/>
        <v>18.664520782134844</v>
      </c>
      <c r="M19" s="754">
        <f t="shared" si="6"/>
        <v>0.2364854116702577</v>
      </c>
      <c r="N19" s="453">
        <v>2693.8</v>
      </c>
      <c r="O19" s="753">
        <f t="shared" si="7"/>
        <v>96.38269705535082</v>
      </c>
      <c r="P19" s="754">
        <f t="shared" si="8"/>
        <v>0.1861421720437924</v>
      </c>
      <c r="Q19" s="507">
        <v>1800</v>
      </c>
      <c r="R19" s="751">
        <f t="shared" si="9"/>
        <v>66.82010542727744</v>
      </c>
      <c r="S19" s="752">
        <f t="shared" si="10"/>
        <v>0.13624442249395416</v>
      </c>
      <c r="T19" s="507">
        <v>9377</v>
      </c>
      <c r="U19" s="751">
        <f t="shared" si="11"/>
        <v>520.9444444444445</v>
      </c>
      <c r="V19" s="769">
        <f t="shared" si="12"/>
        <v>0.8844098825282597</v>
      </c>
    </row>
    <row r="20" spans="1:22" s="636" customFormat="1" ht="11.25" customHeight="1">
      <c r="A20" s="722">
        <v>113</v>
      </c>
      <c r="B20" s="724" t="s">
        <v>1118</v>
      </c>
      <c r="C20" s="452">
        <v>89.5</v>
      </c>
      <c r="D20" s="723">
        <f t="shared" si="0"/>
        <v>0.011955575485967429</v>
      </c>
      <c r="E20" s="452">
        <v>58.4</v>
      </c>
      <c r="F20" s="753">
        <f>(E20/C20)*100</f>
        <v>65.25139664804469</v>
      </c>
      <c r="G20" s="754">
        <f t="shared" si="1"/>
        <v>0.006835816447559631</v>
      </c>
      <c r="H20" s="453">
        <v>115.7</v>
      </c>
      <c r="I20" s="753">
        <f>(H20/E20)*100</f>
        <v>198.1164383561644</v>
      </c>
      <c r="J20" s="754">
        <f t="shared" si="2"/>
        <v>0.013255167940228244</v>
      </c>
      <c r="K20" s="501">
        <v>124.2</v>
      </c>
      <c r="L20" s="753">
        <f t="shared" si="13"/>
        <v>107.34658599827138</v>
      </c>
      <c r="M20" s="754">
        <f t="shared" si="6"/>
        <v>0.010508958506367313</v>
      </c>
      <c r="N20" s="453">
        <v>96.5</v>
      </c>
      <c r="O20" s="753">
        <f t="shared" si="7"/>
        <v>77.69726247987117</v>
      </c>
      <c r="P20" s="754">
        <f t="shared" si="8"/>
        <v>0.006668171208785346</v>
      </c>
      <c r="Q20" s="507">
        <v>350</v>
      </c>
      <c r="R20" s="751">
        <f t="shared" si="9"/>
        <v>362.6943005181347</v>
      </c>
      <c r="S20" s="752">
        <f t="shared" si="10"/>
        <v>0.026491971040491086</v>
      </c>
      <c r="T20" s="507">
        <v>213</v>
      </c>
      <c r="U20" s="751">
        <f t="shared" si="11"/>
        <v>60.857142857142854</v>
      </c>
      <c r="V20" s="769">
        <f t="shared" si="12"/>
        <v>0.02008950676959788</v>
      </c>
    </row>
    <row r="21" spans="1:22" s="636" customFormat="1" ht="11.25" customHeight="1">
      <c r="A21" s="722">
        <v>114</v>
      </c>
      <c r="B21" s="724" t="s">
        <v>1616</v>
      </c>
      <c r="C21" s="452">
        <v>26241.1</v>
      </c>
      <c r="D21" s="723">
        <f t="shared" si="0"/>
        <v>3.5053346579309483</v>
      </c>
      <c r="E21" s="452">
        <v>50122</v>
      </c>
      <c r="F21" s="753">
        <f>(E21/C21)*100</f>
        <v>191.0057124129705</v>
      </c>
      <c r="G21" s="754">
        <f t="shared" si="1"/>
        <v>5.866862876448353</v>
      </c>
      <c r="H21" s="453">
        <v>37413.1</v>
      </c>
      <c r="I21" s="753">
        <f>(H21/E21)*100</f>
        <v>74.64406847292607</v>
      </c>
      <c r="J21" s="754">
        <f t="shared" si="2"/>
        <v>4.286230973764506</v>
      </c>
      <c r="K21" s="501">
        <v>69016.2</v>
      </c>
      <c r="L21" s="753">
        <f t="shared" si="13"/>
        <v>184.47068005591626</v>
      </c>
      <c r="M21" s="754">
        <f t="shared" si="6"/>
        <v>5.839681015033396</v>
      </c>
      <c r="N21" s="453">
        <v>13340.3</v>
      </c>
      <c r="O21" s="753">
        <f t="shared" si="7"/>
        <v>19.329229948910545</v>
      </c>
      <c r="P21" s="754">
        <f t="shared" si="8"/>
        <v>0.9218176619332554</v>
      </c>
      <c r="Q21" s="507">
        <v>11180</v>
      </c>
      <c r="R21" s="751">
        <f t="shared" si="9"/>
        <v>83.80621125461947</v>
      </c>
      <c r="S21" s="752">
        <f t="shared" si="10"/>
        <v>0.8462292463791152</v>
      </c>
      <c r="T21" s="507">
        <v>8931</v>
      </c>
      <c r="U21" s="751">
        <f t="shared" si="11"/>
        <v>79.88372093023256</v>
      </c>
      <c r="V21" s="769">
        <f t="shared" si="12"/>
        <v>0.842344530325252</v>
      </c>
    </row>
    <row r="22" spans="1:22" s="636" customFormat="1" ht="11.25" customHeight="1">
      <c r="A22" s="722">
        <v>115</v>
      </c>
      <c r="B22" s="724" t="s">
        <v>1032</v>
      </c>
      <c r="C22" s="452">
        <v>57264.9</v>
      </c>
      <c r="D22" s="723">
        <f t="shared" si="0"/>
        <v>7.6495512250991755</v>
      </c>
      <c r="E22" s="452">
        <v>53944.9</v>
      </c>
      <c r="F22" s="753">
        <f>(E22/C22)*100</f>
        <v>94.20238226208374</v>
      </c>
      <c r="G22" s="754">
        <f t="shared" si="1"/>
        <v>6.314339634965062</v>
      </c>
      <c r="H22" s="453">
        <v>69970.7</v>
      </c>
      <c r="I22" s="753">
        <f>(H22/E22)*100</f>
        <v>129.70772028495742</v>
      </c>
      <c r="J22" s="754">
        <f t="shared" si="2"/>
        <v>8.01619169745314</v>
      </c>
      <c r="K22" s="501">
        <v>118055.6</v>
      </c>
      <c r="L22" s="753">
        <f t="shared" si="13"/>
        <v>168.7214791334087</v>
      </c>
      <c r="M22" s="754">
        <f t="shared" si="6"/>
        <v>9.98906120647582</v>
      </c>
      <c r="N22" s="453">
        <v>162660.2</v>
      </c>
      <c r="O22" s="753">
        <f t="shared" si="7"/>
        <v>137.78270577592252</v>
      </c>
      <c r="P22" s="754">
        <f t="shared" si="8"/>
        <v>11.239855569484623</v>
      </c>
      <c r="Q22" s="507">
        <v>203378.3</v>
      </c>
      <c r="R22" s="751">
        <f t="shared" si="9"/>
        <v>125.03261400145824</v>
      </c>
      <c r="S22" s="752">
        <f t="shared" si="10"/>
        <v>15.393977239612308</v>
      </c>
      <c r="T22" s="507">
        <v>155220</v>
      </c>
      <c r="U22" s="751">
        <f t="shared" si="11"/>
        <v>76.32082675487013</v>
      </c>
      <c r="V22" s="769">
        <f t="shared" si="12"/>
        <v>14.639874369844991</v>
      </c>
    </row>
    <row r="23" spans="1:22" s="636" customFormat="1" ht="16.5" customHeight="1">
      <c r="A23" s="722">
        <v>116</v>
      </c>
      <c r="B23" s="724" t="s">
        <v>388</v>
      </c>
      <c r="C23" s="452" t="s">
        <v>1375</v>
      </c>
      <c r="D23" s="723" t="s">
        <v>1375</v>
      </c>
      <c r="E23" s="452" t="s">
        <v>1375</v>
      </c>
      <c r="F23" s="753" t="s">
        <v>1375</v>
      </c>
      <c r="G23" s="754" t="s">
        <v>1375</v>
      </c>
      <c r="H23" s="453" t="s">
        <v>1375</v>
      </c>
      <c r="I23" s="753" t="s">
        <v>1375</v>
      </c>
      <c r="J23" s="754" t="s">
        <v>1375</v>
      </c>
      <c r="K23" s="501">
        <v>16875.3</v>
      </c>
      <c r="L23" s="753" t="s">
        <v>1375</v>
      </c>
      <c r="M23" s="754">
        <f t="shared" si="6"/>
        <v>1.4278730071054777</v>
      </c>
      <c r="N23" s="453" t="s">
        <v>1375</v>
      </c>
      <c r="O23" s="753" t="s">
        <v>1375</v>
      </c>
      <c r="P23" s="754" t="s">
        <v>1375</v>
      </c>
      <c r="Q23" s="507" t="s">
        <v>1375</v>
      </c>
      <c r="R23" s="751" t="s">
        <v>1375</v>
      </c>
      <c r="S23" s="752" t="s">
        <v>1375</v>
      </c>
      <c r="T23" s="507" t="s">
        <v>1375</v>
      </c>
      <c r="U23" s="751" t="s">
        <v>1375</v>
      </c>
      <c r="V23" s="769" t="s">
        <v>1375</v>
      </c>
    </row>
    <row r="24" spans="1:22" s="636" customFormat="1" ht="12" customHeight="1">
      <c r="A24" s="722">
        <v>116</v>
      </c>
      <c r="B24" s="676" t="s">
        <v>1035</v>
      </c>
      <c r="C24" s="452" t="s">
        <v>1375</v>
      </c>
      <c r="D24" s="723" t="s">
        <v>1375</v>
      </c>
      <c r="E24" s="452" t="s">
        <v>1375</v>
      </c>
      <c r="F24" s="753" t="s">
        <v>1375</v>
      </c>
      <c r="G24" s="754" t="s">
        <v>1375</v>
      </c>
      <c r="H24" s="453" t="s">
        <v>1375</v>
      </c>
      <c r="I24" s="753" t="s">
        <v>1375</v>
      </c>
      <c r="J24" s="754" t="s">
        <v>1375</v>
      </c>
      <c r="K24" s="501" t="s">
        <v>1375</v>
      </c>
      <c r="L24" s="753" t="s">
        <v>1375</v>
      </c>
      <c r="M24" s="754" t="s">
        <v>1375</v>
      </c>
      <c r="N24" s="453">
        <v>17504.6</v>
      </c>
      <c r="O24" s="753" t="s">
        <v>1375</v>
      </c>
      <c r="P24" s="754">
        <f>(N24/$N$61)*100</f>
        <v>1.2095717071637715</v>
      </c>
      <c r="Q24" s="507">
        <v>24200</v>
      </c>
      <c r="R24" s="751">
        <f t="shared" si="9"/>
        <v>138.24937445014453</v>
      </c>
      <c r="S24" s="752">
        <f t="shared" si="10"/>
        <v>1.8317305690853836</v>
      </c>
      <c r="T24" s="507">
        <v>23150</v>
      </c>
      <c r="U24" s="751">
        <f t="shared" si="11"/>
        <v>95.66115702479338</v>
      </c>
      <c r="V24" s="769">
        <f t="shared" si="12"/>
        <v>2.183437003362399</v>
      </c>
    </row>
    <row r="25" spans="1:22" s="636" customFormat="1" ht="12" customHeight="1">
      <c r="A25" s="722">
        <v>119</v>
      </c>
      <c r="B25" s="724" t="s">
        <v>1267</v>
      </c>
      <c r="C25" s="452">
        <v>2299.1</v>
      </c>
      <c r="D25" s="723">
        <f t="shared" si="0"/>
        <v>0.3071180290479074</v>
      </c>
      <c r="E25" s="452">
        <v>1863.4</v>
      </c>
      <c r="F25" s="753">
        <f aca="true" t="shared" si="14" ref="F25:F33">(E25/C25)*100</f>
        <v>81.04910617198034</v>
      </c>
      <c r="G25" s="754">
        <f t="shared" si="1"/>
        <v>0.21811404740381193</v>
      </c>
      <c r="H25" s="453">
        <v>727.6</v>
      </c>
      <c r="I25" s="753">
        <f aca="true" t="shared" si="15" ref="I25:I49">(H25/E25)*100</f>
        <v>39.046903509713424</v>
      </c>
      <c r="J25" s="754">
        <f t="shared" si="2"/>
        <v>0.08335747790242067</v>
      </c>
      <c r="K25" s="501">
        <v>3419.6</v>
      </c>
      <c r="L25" s="753">
        <f t="shared" si="13"/>
        <v>469.9835074216602</v>
      </c>
      <c r="M25" s="754">
        <f t="shared" si="6"/>
        <v>0.2893432730142807</v>
      </c>
      <c r="N25" s="453">
        <v>3119.2</v>
      </c>
      <c r="O25" s="753">
        <f t="shared" si="7"/>
        <v>91.21534682418996</v>
      </c>
      <c r="P25" s="754">
        <f t="shared" si="8"/>
        <v>0.21553740553827203</v>
      </c>
      <c r="Q25" s="507">
        <v>1830</v>
      </c>
      <c r="R25" s="751">
        <f t="shared" si="9"/>
        <v>58.66888945883561</v>
      </c>
      <c r="S25" s="752">
        <f t="shared" si="10"/>
        <v>0.13851516286885338</v>
      </c>
      <c r="T25" s="507">
        <v>3928</v>
      </c>
      <c r="U25" s="751">
        <f t="shared" si="11"/>
        <v>214.6448087431694</v>
      </c>
      <c r="V25" s="769">
        <f t="shared" si="12"/>
        <v>0.37047691357267826</v>
      </c>
    </row>
    <row r="26" spans="1:22" s="636" customFormat="1" ht="12" customHeight="1">
      <c r="A26" s="722">
        <v>120</v>
      </c>
      <c r="B26" s="724" t="s">
        <v>387</v>
      </c>
      <c r="C26" s="452">
        <v>62284.3</v>
      </c>
      <c r="D26" s="723">
        <f t="shared" si="0"/>
        <v>8.32005195799599</v>
      </c>
      <c r="E26" s="452">
        <v>75347.5</v>
      </c>
      <c r="F26" s="753">
        <f t="shared" si="14"/>
        <v>120.97350375616327</v>
      </c>
      <c r="G26" s="754">
        <f t="shared" si="1"/>
        <v>8.819549311344167</v>
      </c>
      <c r="H26" s="453">
        <v>80992.5</v>
      </c>
      <c r="I26" s="753">
        <f t="shared" si="15"/>
        <v>107.49195394671356</v>
      </c>
      <c r="J26" s="754">
        <f t="shared" si="2"/>
        <v>9.27890397060446</v>
      </c>
      <c r="K26" s="501">
        <v>96794</v>
      </c>
      <c r="L26" s="753">
        <f t="shared" si="13"/>
        <v>119.50983115720591</v>
      </c>
      <c r="M26" s="754">
        <f t="shared" si="6"/>
        <v>8.190049353182912</v>
      </c>
      <c r="N26" s="453">
        <v>113142.1</v>
      </c>
      <c r="O26" s="753">
        <f t="shared" si="7"/>
        <v>116.88957993264046</v>
      </c>
      <c r="P26" s="754">
        <f t="shared" si="8"/>
        <v>7.818143976388731</v>
      </c>
      <c r="Q26" s="507">
        <v>174316.4</v>
      </c>
      <c r="R26" s="751">
        <f t="shared" si="9"/>
        <v>154.0685562668538</v>
      </c>
      <c r="S26" s="752">
        <f t="shared" si="10"/>
        <v>13.19424291623617</v>
      </c>
      <c r="T26" s="507">
        <v>171752</v>
      </c>
      <c r="U26" s="751">
        <f t="shared" si="11"/>
        <v>98.52888196406076</v>
      </c>
      <c r="V26" s="769">
        <f t="shared" si="12"/>
        <v>16.199121909351994</v>
      </c>
    </row>
    <row r="27" spans="1:22" s="636" customFormat="1" ht="12" customHeight="1">
      <c r="A27" s="722">
        <v>121</v>
      </c>
      <c r="B27" s="724" t="s">
        <v>75</v>
      </c>
      <c r="C27" s="452" t="s">
        <v>1375</v>
      </c>
      <c r="D27" s="723" t="s">
        <v>1375</v>
      </c>
      <c r="E27" s="452" t="s">
        <v>1375</v>
      </c>
      <c r="F27" s="753" t="s">
        <v>1375</v>
      </c>
      <c r="G27" s="754" t="s">
        <v>1375</v>
      </c>
      <c r="H27" s="453" t="s">
        <v>1375</v>
      </c>
      <c r="I27" s="753" t="s">
        <v>1375</v>
      </c>
      <c r="J27" s="754" t="s">
        <v>1375</v>
      </c>
      <c r="K27" s="501" t="s">
        <v>1375</v>
      </c>
      <c r="L27" s="753" t="s">
        <v>1375</v>
      </c>
      <c r="M27" s="754" t="s">
        <v>1375</v>
      </c>
      <c r="N27" s="453" t="s">
        <v>1375</v>
      </c>
      <c r="O27" s="753" t="s">
        <v>1375</v>
      </c>
      <c r="P27" s="754" t="s">
        <v>1375</v>
      </c>
      <c r="Q27" s="507">
        <v>1810</v>
      </c>
      <c r="R27" s="751" t="s">
        <v>1375</v>
      </c>
      <c r="S27" s="752">
        <f t="shared" si="10"/>
        <v>0.1370013359522539</v>
      </c>
      <c r="T27" s="507">
        <v>6142</v>
      </c>
      <c r="U27" s="751">
        <f t="shared" si="11"/>
        <v>339.3370165745856</v>
      </c>
      <c r="V27" s="769">
        <f t="shared" si="12"/>
        <v>0.5792946036566675</v>
      </c>
    </row>
    <row r="28" spans="1:22" s="636" customFormat="1" ht="12" customHeight="1">
      <c r="A28" s="722">
        <v>122</v>
      </c>
      <c r="B28" s="724" t="s">
        <v>386</v>
      </c>
      <c r="C28" s="452" t="s">
        <v>1375</v>
      </c>
      <c r="D28" s="723" t="s">
        <v>1375</v>
      </c>
      <c r="E28" s="452" t="s">
        <v>1375</v>
      </c>
      <c r="F28" s="753" t="s">
        <v>1375</v>
      </c>
      <c r="G28" s="754" t="s">
        <v>1375</v>
      </c>
      <c r="H28" s="453" t="s">
        <v>1375</v>
      </c>
      <c r="I28" s="753" t="s">
        <v>1375</v>
      </c>
      <c r="J28" s="754" t="s">
        <v>1375</v>
      </c>
      <c r="K28" s="501" t="s">
        <v>1375</v>
      </c>
      <c r="L28" s="753" t="s">
        <v>1375</v>
      </c>
      <c r="M28" s="754" t="s">
        <v>1375</v>
      </c>
      <c r="N28" s="453">
        <v>1855</v>
      </c>
      <c r="O28" s="753" t="s">
        <v>1375</v>
      </c>
      <c r="P28" s="754">
        <f>(N28/$N$61)*100</f>
        <v>0.128180907692195</v>
      </c>
      <c r="Q28" s="507">
        <v>9459.6</v>
      </c>
      <c r="R28" s="751">
        <f t="shared" si="9"/>
        <v>509.9514824797843</v>
      </c>
      <c r="S28" s="752">
        <f t="shared" si="10"/>
        <v>0.7160098550132271</v>
      </c>
      <c r="T28" s="507">
        <v>8810</v>
      </c>
      <c r="U28" s="751">
        <f t="shared" si="11"/>
        <v>93.13290202545562</v>
      </c>
      <c r="V28" s="769">
        <f t="shared" si="12"/>
        <v>0.8309321814091892</v>
      </c>
    </row>
    <row r="29" spans="1:22" s="636" customFormat="1" ht="21" customHeight="1">
      <c r="A29" s="725" t="s">
        <v>90</v>
      </c>
      <c r="B29" s="724" t="s">
        <v>1027</v>
      </c>
      <c r="C29" s="452">
        <v>30123.6</v>
      </c>
      <c r="D29" s="723">
        <f t="shared" si="0"/>
        <v>4.023966186693725</v>
      </c>
      <c r="E29" s="452">
        <v>30273.2</v>
      </c>
      <c r="F29" s="753">
        <f t="shared" si="14"/>
        <v>100.49662058983655</v>
      </c>
      <c r="G29" s="754">
        <f t="shared" si="1"/>
        <v>3.543528056168874</v>
      </c>
      <c r="H29" s="453">
        <v>28635.6</v>
      </c>
      <c r="I29" s="753">
        <f t="shared" si="15"/>
        <v>94.59059498169998</v>
      </c>
      <c r="J29" s="754">
        <f t="shared" si="2"/>
        <v>3.2806368804598085</v>
      </c>
      <c r="K29" s="501" t="s">
        <v>1375</v>
      </c>
      <c r="L29" s="753" t="s">
        <v>1375</v>
      </c>
      <c r="M29" s="754" t="s">
        <v>1375</v>
      </c>
      <c r="N29" s="453" t="s">
        <v>1375</v>
      </c>
      <c r="O29" s="753" t="s">
        <v>1375</v>
      </c>
      <c r="P29" s="754" t="s">
        <v>1375</v>
      </c>
      <c r="Q29" s="507" t="s">
        <v>1375</v>
      </c>
      <c r="R29" s="751" t="s">
        <v>1375</v>
      </c>
      <c r="S29" s="752" t="s">
        <v>1375</v>
      </c>
      <c r="T29" s="507" t="s">
        <v>1375</v>
      </c>
      <c r="U29" s="751" t="s">
        <v>1375</v>
      </c>
      <c r="V29" s="769" t="s">
        <v>1375</v>
      </c>
    </row>
    <row r="30" spans="1:22" s="636" customFormat="1" ht="12" customHeight="1">
      <c r="A30" s="722">
        <v>191</v>
      </c>
      <c r="B30" s="724" t="s">
        <v>1116</v>
      </c>
      <c r="C30" s="452">
        <v>8054.7</v>
      </c>
      <c r="D30" s="723">
        <f t="shared" si="0"/>
        <v>1.075961719182367</v>
      </c>
      <c r="E30" s="452">
        <v>10413.3</v>
      </c>
      <c r="F30" s="753">
        <f t="shared" si="14"/>
        <v>129.28228239413014</v>
      </c>
      <c r="G30" s="754">
        <f t="shared" si="1"/>
        <v>1.2188939625577517</v>
      </c>
      <c r="H30" s="453">
        <v>9699.5</v>
      </c>
      <c r="I30" s="753">
        <f t="shared" si="15"/>
        <v>93.14530456243459</v>
      </c>
      <c r="J30" s="754">
        <f t="shared" si="2"/>
        <v>1.1112230029061698</v>
      </c>
      <c r="K30" s="501">
        <v>9447.8</v>
      </c>
      <c r="L30" s="753">
        <f t="shared" si="13"/>
        <v>97.4050208773648</v>
      </c>
      <c r="M30" s="754">
        <f t="shared" si="6"/>
        <v>0.7994085199392681</v>
      </c>
      <c r="N30" s="453">
        <v>20926.9</v>
      </c>
      <c r="O30" s="753">
        <f t="shared" si="7"/>
        <v>221.50024344291793</v>
      </c>
      <c r="P30" s="754">
        <f t="shared" si="8"/>
        <v>1.44605338931741</v>
      </c>
      <c r="Q30" s="507">
        <v>20182.8</v>
      </c>
      <c r="R30" s="751">
        <f t="shared" si="9"/>
        <v>96.44428940741342</v>
      </c>
      <c r="S30" s="752">
        <f t="shared" si="10"/>
        <v>1.52766329461721</v>
      </c>
      <c r="T30" s="507">
        <v>26435</v>
      </c>
      <c r="U30" s="751">
        <f t="shared" si="11"/>
        <v>130.9778623382286</v>
      </c>
      <c r="V30" s="769">
        <f t="shared" si="12"/>
        <v>2.493268128893521</v>
      </c>
    </row>
    <row r="31" spans="1:22" s="636" customFormat="1" ht="12" customHeight="1">
      <c r="A31" s="722">
        <v>192</v>
      </c>
      <c r="B31" s="724" t="s">
        <v>1620</v>
      </c>
      <c r="C31" s="452">
        <v>3001.8</v>
      </c>
      <c r="D31" s="723">
        <f t="shared" si="0"/>
        <v>0.40098599434387744</v>
      </c>
      <c r="E31" s="452">
        <v>3309.8</v>
      </c>
      <c r="F31" s="753">
        <f t="shared" si="14"/>
        <v>110.2605103604504</v>
      </c>
      <c r="G31" s="754">
        <f t="shared" si="1"/>
        <v>0.38741755613241213</v>
      </c>
      <c r="H31" s="453">
        <v>3282.7</v>
      </c>
      <c r="I31" s="753">
        <f t="shared" si="15"/>
        <v>99.18121940902772</v>
      </c>
      <c r="J31" s="754">
        <f t="shared" si="2"/>
        <v>0.3760824528728371</v>
      </c>
      <c r="K31" s="501">
        <v>3186.8</v>
      </c>
      <c r="L31" s="753">
        <f t="shared" si="13"/>
        <v>97.07862430316509</v>
      </c>
      <c r="M31" s="754">
        <f t="shared" si="6"/>
        <v>0.26964532180427825</v>
      </c>
      <c r="N31" s="453">
        <v>4919.4</v>
      </c>
      <c r="O31" s="753">
        <f t="shared" si="7"/>
        <v>154.36801807455754</v>
      </c>
      <c r="P31" s="754">
        <f t="shared" si="8"/>
        <v>0.3399316211865143</v>
      </c>
      <c r="Q31" s="507">
        <v>1574</v>
      </c>
      <c r="R31" s="751">
        <f t="shared" si="9"/>
        <v>31.995771842094566</v>
      </c>
      <c r="S31" s="752">
        <f t="shared" si="10"/>
        <v>0.1191381783363799</v>
      </c>
      <c r="T31" s="507" t="s">
        <v>1375</v>
      </c>
      <c r="U31" s="751" t="s">
        <v>1375</v>
      </c>
      <c r="V31" s="769" t="s">
        <v>1375</v>
      </c>
    </row>
    <row r="32" spans="1:22" s="636" customFormat="1" ht="12" customHeight="1">
      <c r="A32" s="722">
        <v>193</v>
      </c>
      <c r="B32" s="720" t="s">
        <v>1608</v>
      </c>
      <c r="C32" s="452">
        <v>7653.1</v>
      </c>
      <c r="D32" s="723">
        <f t="shared" si="0"/>
        <v>1.0223152486218696</v>
      </c>
      <c r="E32" s="452">
        <v>7301.4</v>
      </c>
      <c r="F32" s="753">
        <f t="shared" si="14"/>
        <v>95.40447661731847</v>
      </c>
      <c r="G32" s="754">
        <f t="shared" si="1"/>
        <v>0.854640928257053</v>
      </c>
      <c r="H32" s="453">
        <v>6020</v>
      </c>
      <c r="I32" s="753">
        <f t="shared" si="15"/>
        <v>82.44994110718493</v>
      </c>
      <c r="J32" s="754">
        <f t="shared" si="2"/>
        <v>0.6896811668122215</v>
      </c>
      <c r="K32" s="501">
        <v>8668.6</v>
      </c>
      <c r="L32" s="753">
        <f t="shared" si="13"/>
        <v>143.9966777408638</v>
      </c>
      <c r="M32" s="754">
        <f t="shared" si="6"/>
        <v>0.733477920356648</v>
      </c>
      <c r="N32" s="453">
        <v>30732.9</v>
      </c>
      <c r="O32" s="753">
        <f t="shared" si="7"/>
        <v>354.5312968645456</v>
      </c>
      <c r="P32" s="754">
        <f t="shared" si="8"/>
        <v>2.1236501444816493</v>
      </c>
      <c r="Q32" s="507">
        <v>5811.2</v>
      </c>
      <c r="R32" s="751">
        <f t="shared" si="9"/>
        <v>18.90872647878983</v>
      </c>
      <c r="S32" s="752">
        <f t="shared" si="10"/>
        <v>0.439857548887148</v>
      </c>
      <c r="T32" s="507" t="s">
        <v>1375</v>
      </c>
      <c r="U32" s="751" t="s">
        <v>1375</v>
      </c>
      <c r="V32" s="769" t="s">
        <v>1375</v>
      </c>
    </row>
    <row r="33" spans="1:22" s="636" customFormat="1" ht="12" customHeight="1">
      <c r="A33" s="722">
        <v>194</v>
      </c>
      <c r="B33" s="724" t="s">
        <v>1621</v>
      </c>
      <c r="C33" s="452">
        <v>1904.2</v>
      </c>
      <c r="D33" s="723">
        <f t="shared" si="0"/>
        <v>0.254366556875745</v>
      </c>
      <c r="E33" s="452">
        <v>1466.8</v>
      </c>
      <c r="F33" s="753">
        <f t="shared" si="14"/>
        <v>77.0297237685117</v>
      </c>
      <c r="G33" s="754">
        <f t="shared" si="1"/>
        <v>0.1716913624191861</v>
      </c>
      <c r="H33" s="453">
        <v>1181.9</v>
      </c>
      <c r="I33" s="753">
        <f t="shared" si="15"/>
        <v>80.57676574856832</v>
      </c>
      <c r="J33" s="754">
        <f t="shared" si="2"/>
        <v>0.13540434735138948</v>
      </c>
      <c r="K33" s="507">
        <v>607.6</v>
      </c>
      <c r="L33" s="753">
        <f t="shared" si="13"/>
        <v>51.40874862509518</v>
      </c>
      <c r="M33" s="754">
        <f t="shared" si="6"/>
        <v>0.051410975752566666</v>
      </c>
      <c r="N33" s="453">
        <v>448</v>
      </c>
      <c r="O33" s="753">
        <f t="shared" si="7"/>
        <v>73.73271889400922</v>
      </c>
      <c r="P33" s="754">
        <f t="shared" si="8"/>
        <v>0.030956898461511246</v>
      </c>
      <c r="Q33" s="507">
        <v>462</v>
      </c>
      <c r="R33" s="751">
        <f t="shared" si="9"/>
        <v>103.125</v>
      </c>
      <c r="S33" s="752">
        <f t="shared" si="10"/>
        <v>0.03496940177344823</v>
      </c>
      <c r="T33" s="507">
        <v>300</v>
      </c>
      <c r="U33" s="751">
        <f t="shared" si="11"/>
        <v>64.93506493506493</v>
      </c>
      <c r="V33" s="769">
        <f t="shared" si="12"/>
        <v>0.028295079957180114</v>
      </c>
    </row>
    <row r="34" spans="1:22" s="636" customFormat="1" ht="12" customHeight="1" thickBot="1">
      <c r="A34" s="726">
        <v>195</v>
      </c>
      <c r="B34" s="727" t="s">
        <v>73</v>
      </c>
      <c r="C34" s="486">
        <v>0</v>
      </c>
      <c r="D34" s="728">
        <f t="shared" si="0"/>
        <v>0</v>
      </c>
      <c r="E34" s="486">
        <v>2752.3</v>
      </c>
      <c r="F34" s="755" t="s">
        <v>1375</v>
      </c>
      <c r="G34" s="756">
        <f t="shared" si="1"/>
        <v>0.32216126042154747</v>
      </c>
      <c r="H34" s="480">
        <v>2782.2</v>
      </c>
      <c r="I34" s="755">
        <f t="shared" si="15"/>
        <v>101.08636413181702</v>
      </c>
      <c r="J34" s="756">
        <f t="shared" si="2"/>
        <v>0.3187426814460071</v>
      </c>
      <c r="K34" s="512">
        <v>3190</v>
      </c>
      <c r="L34" s="755">
        <f t="shared" si="13"/>
        <v>114.65746531521819</v>
      </c>
      <c r="M34" s="760">
        <f t="shared" si="6"/>
        <v>0.26991608402022327</v>
      </c>
      <c r="N34" s="511">
        <v>2899.9</v>
      </c>
      <c r="O34" s="759">
        <f t="shared" si="7"/>
        <v>90.90595611285266</v>
      </c>
      <c r="P34" s="760">
        <f t="shared" si="8"/>
        <v>0.20038372734048318</v>
      </c>
      <c r="Q34" s="510">
        <v>4081.9</v>
      </c>
      <c r="R34" s="757">
        <f t="shared" si="9"/>
        <v>140.76002620780025</v>
      </c>
      <c r="S34" s="758">
        <f t="shared" si="10"/>
        <v>0.30896450454337304</v>
      </c>
      <c r="T34" s="510">
        <v>4357</v>
      </c>
      <c r="U34" s="757">
        <f t="shared" si="11"/>
        <v>106.73950856218917</v>
      </c>
      <c r="V34" s="770">
        <f t="shared" si="12"/>
        <v>0.4109388779114458</v>
      </c>
    </row>
    <row r="35" spans="1:22" s="4" customFormat="1" ht="12" thickBot="1">
      <c r="A35" s="1362" t="s">
        <v>882</v>
      </c>
      <c r="B35" s="1363"/>
      <c r="C35" s="774">
        <f>SUM(C5:C34)</f>
        <v>395685.3999999999</v>
      </c>
      <c r="D35" s="626">
        <f t="shared" si="0"/>
        <v>52.856387356371116</v>
      </c>
      <c r="E35" s="774">
        <f>SUM(E5:E34)</f>
        <v>474157.5</v>
      </c>
      <c r="F35" s="775">
        <f>(E35/C35)*100</f>
        <v>119.831942245026</v>
      </c>
      <c r="G35" s="776">
        <f t="shared" si="1"/>
        <v>55.50091844578348</v>
      </c>
      <c r="H35" s="789">
        <f>SUM(H5:H34)</f>
        <v>489620.10000000003</v>
      </c>
      <c r="I35" s="775">
        <f t="shared" si="15"/>
        <v>103.26106831590769</v>
      </c>
      <c r="J35" s="776">
        <f t="shared" si="2"/>
        <v>56.0933159240393</v>
      </c>
      <c r="K35" s="790">
        <f>SUM(K5:K34)</f>
        <v>522701.5999999999</v>
      </c>
      <c r="L35" s="775">
        <f t="shared" si="13"/>
        <v>106.75656493677444</v>
      </c>
      <c r="M35" s="778">
        <f t="shared" si="6"/>
        <v>44.22745109188248</v>
      </c>
      <c r="N35" s="788">
        <f>SUM(N5:N34)</f>
        <v>740802.2</v>
      </c>
      <c r="O35" s="780">
        <f t="shared" si="7"/>
        <v>141.72564231676355</v>
      </c>
      <c r="P35" s="778">
        <f t="shared" si="8"/>
        <v>51.18959483362532</v>
      </c>
      <c r="Q35" s="627">
        <f>SUM(Q5:Q34)</f>
        <v>768370.1</v>
      </c>
      <c r="R35" s="792">
        <f t="shared" si="9"/>
        <v>103.7213577389484</v>
      </c>
      <c r="S35" s="793">
        <f t="shared" si="10"/>
        <v>58.15896696451212</v>
      </c>
      <c r="T35" s="627">
        <f>SUM(T5:T34)</f>
        <v>656612</v>
      </c>
      <c r="U35" s="792">
        <f t="shared" si="11"/>
        <v>85.45517322967149</v>
      </c>
      <c r="V35" s="791">
        <f t="shared" si="12"/>
        <v>61.9296301361465</v>
      </c>
    </row>
    <row r="36" spans="1:22" s="636" customFormat="1" ht="12" customHeight="1">
      <c r="A36" s="1373" t="s">
        <v>1028</v>
      </c>
      <c r="B36" s="729" t="s">
        <v>1269</v>
      </c>
      <c r="C36" s="522">
        <v>14321</v>
      </c>
      <c r="D36" s="839">
        <f t="shared" si="0"/>
        <v>1.9130256596037936</v>
      </c>
      <c r="E36" s="522">
        <v>12940</v>
      </c>
      <c r="F36" s="840">
        <f>(E36/C36)*100</f>
        <v>90.35681865791496</v>
      </c>
      <c r="G36" s="841">
        <f t="shared" si="1"/>
        <v>1.5146483704010554</v>
      </c>
      <c r="H36" s="524">
        <v>10787.3</v>
      </c>
      <c r="I36" s="840">
        <f>(H36/E36)*100</f>
        <v>83.36398763523957</v>
      </c>
      <c r="J36" s="841">
        <f t="shared" si="2"/>
        <v>1.2358467858394477</v>
      </c>
      <c r="K36" s="525">
        <v>67758.9</v>
      </c>
      <c r="L36" s="840">
        <f>(K36/H36)*100</f>
        <v>628.1358634690794</v>
      </c>
      <c r="M36" s="841">
        <f t="shared" si="6"/>
        <v>5.733296848124735</v>
      </c>
      <c r="N36" s="524">
        <v>78556.1</v>
      </c>
      <c r="O36" s="840">
        <f t="shared" si="7"/>
        <v>115.93473329702815</v>
      </c>
      <c r="P36" s="841">
        <f t="shared" si="8"/>
        <v>5.428243775072151</v>
      </c>
      <c r="Q36" s="525">
        <v>47923.5</v>
      </c>
      <c r="R36" s="840">
        <f t="shared" si="9"/>
        <v>61.0054470626724</v>
      </c>
      <c r="S36" s="841">
        <f t="shared" si="10"/>
        <v>3.627394211882785</v>
      </c>
      <c r="T36" s="525">
        <v>20950</v>
      </c>
      <c r="U36" s="840">
        <f t="shared" si="11"/>
        <v>43.71550491929847</v>
      </c>
      <c r="V36" s="842">
        <f t="shared" si="12"/>
        <v>1.9759397503430778</v>
      </c>
    </row>
    <row r="37" spans="1:22" s="636" customFormat="1" ht="12" customHeight="1">
      <c r="A37" s="1374"/>
      <c r="B37" s="730" t="s">
        <v>1270</v>
      </c>
      <c r="C37" s="457">
        <v>55868</v>
      </c>
      <c r="D37" s="721">
        <f t="shared" si="0"/>
        <v>7.462950740223779</v>
      </c>
      <c r="E37" s="457">
        <v>63415.5</v>
      </c>
      <c r="F37" s="751">
        <f>(E37/C37)*100</f>
        <v>113.50952244576501</v>
      </c>
      <c r="G37" s="752">
        <f t="shared" si="1"/>
        <v>7.422889005654415</v>
      </c>
      <c r="H37" s="502">
        <v>66075</v>
      </c>
      <c r="I37" s="751">
        <f>(H37/E37)*100</f>
        <v>104.19376966199117</v>
      </c>
      <c r="J37" s="752">
        <f t="shared" si="2"/>
        <v>7.569880913142447</v>
      </c>
      <c r="K37" s="507">
        <v>285888.8</v>
      </c>
      <c r="L37" s="753">
        <f>(K37/H37)*100</f>
        <v>432.6731744230042</v>
      </c>
      <c r="M37" s="754">
        <f t="shared" si="6"/>
        <v>24.189964063084894</v>
      </c>
      <c r="N37" s="453">
        <v>297340.6</v>
      </c>
      <c r="O37" s="753">
        <f t="shared" si="7"/>
        <v>104.00568332862288</v>
      </c>
      <c r="P37" s="754">
        <f t="shared" si="8"/>
        <v>20.546300809564354</v>
      </c>
      <c r="Q37" s="507">
        <v>180692</v>
      </c>
      <c r="R37" s="751">
        <f t="shared" si="9"/>
        <v>60.769366847312476</v>
      </c>
      <c r="S37" s="752">
        <f t="shared" si="10"/>
        <v>13.676820660709756</v>
      </c>
      <c r="T37" s="507">
        <v>60281</v>
      </c>
      <c r="U37" s="751">
        <f t="shared" si="11"/>
        <v>33.361189205941606</v>
      </c>
      <c r="V37" s="769">
        <f t="shared" si="12"/>
        <v>5.685519049662581</v>
      </c>
    </row>
    <row r="38" spans="1:22" s="636" customFormat="1" ht="12" customHeight="1" thickBot="1">
      <c r="A38" s="1375"/>
      <c r="B38" s="739" t="s">
        <v>1271</v>
      </c>
      <c r="C38" s="544">
        <v>929</v>
      </c>
      <c r="D38" s="735">
        <f t="shared" si="0"/>
        <v>0.12409753772585186</v>
      </c>
      <c r="E38" s="544">
        <v>1035</v>
      </c>
      <c r="F38" s="757">
        <f>(E38/C38)*100</f>
        <v>111.41011840688913</v>
      </c>
      <c r="G38" s="758">
        <f t="shared" si="1"/>
        <v>0.12114845930178457</v>
      </c>
      <c r="H38" s="513">
        <v>829</v>
      </c>
      <c r="I38" s="757">
        <f>(H38/E38)*100</f>
        <v>80.09661835748793</v>
      </c>
      <c r="J38" s="758">
        <f t="shared" si="2"/>
        <v>0.09497436665902519</v>
      </c>
      <c r="K38" s="512">
        <v>7456</v>
      </c>
      <c r="L38" s="759">
        <f>(K38/H38)*100</f>
        <v>899.3968636911942</v>
      </c>
      <c r="M38" s="760">
        <f t="shared" si="6"/>
        <v>0.6308759631519701</v>
      </c>
      <c r="N38" s="511">
        <v>7529.6</v>
      </c>
      <c r="O38" s="759">
        <f t="shared" si="7"/>
        <v>100.98712446351932</v>
      </c>
      <c r="P38" s="760">
        <f t="shared" si="8"/>
        <v>0.5202970148566854</v>
      </c>
      <c r="Q38" s="510">
        <v>5069</v>
      </c>
      <c r="R38" s="759">
        <f t="shared" si="9"/>
        <v>67.32097322566936</v>
      </c>
      <c r="S38" s="760">
        <f t="shared" si="10"/>
        <v>0.3836794320121409</v>
      </c>
      <c r="T38" s="510">
        <v>2239</v>
      </c>
      <c r="U38" s="759">
        <f t="shared" si="11"/>
        <v>44.170447820082856</v>
      </c>
      <c r="V38" s="771">
        <f t="shared" si="12"/>
        <v>0.21117561341375424</v>
      </c>
    </row>
    <row r="39" spans="1:22" s="4" customFormat="1" ht="12" thickBot="1">
      <c r="A39" s="1362" t="s">
        <v>889</v>
      </c>
      <c r="B39" s="1363"/>
      <c r="C39" s="774">
        <f>SUM(C36:C38)</f>
        <v>71118</v>
      </c>
      <c r="D39" s="626">
        <f t="shared" si="0"/>
        <v>9.500073937553424</v>
      </c>
      <c r="E39" s="774">
        <f>SUM(E36:E38)</f>
        <v>77390.5</v>
      </c>
      <c r="F39" s="775">
        <f aca="true" t="shared" si="16" ref="F39:F61">(E39/C39)*100</f>
        <v>108.81984870215697</v>
      </c>
      <c r="G39" s="776">
        <f t="shared" si="1"/>
        <v>9.058685835357254</v>
      </c>
      <c r="H39" s="789">
        <f>SUM(H36:H38)</f>
        <v>77691.3</v>
      </c>
      <c r="I39" s="775">
        <f t="shared" si="15"/>
        <v>100.38867819693631</v>
      </c>
      <c r="J39" s="776">
        <f t="shared" si="2"/>
        <v>8.900702065640921</v>
      </c>
      <c r="K39" s="790">
        <f>SUM(K36:K38)</f>
        <v>361103.69999999995</v>
      </c>
      <c r="L39" s="775">
        <f t="shared" si="13"/>
        <v>464.79296909692584</v>
      </c>
      <c r="M39" s="778">
        <f t="shared" si="6"/>
        <v>30.554136874361593</v>
      </c>
      <c r="N39" s="788">
        <f>SUM(N36:N38)</f>
        <v>383426.29999999993</v>
      </c>
      <c r="O39" s="780">
        <f t="shared" si="7"/>
        <v>106.1817699458632</v>
      </c>
      <c r="P39" s="778">
        <f t="shared" si="8"/>
        <v>26.494841599493185</v>
      </c>
      <c r="Q39" s="627">
        <f>SUM(Q36:Q38)</f>
        <v>233684.5</v>
      </c>
      <c r="R39" s="780">
        <f t="shared" si="9"/>
        <v>60.946393087798114</v>
      </c>
      <c r="S39" s="778">
        <f t="shared" si="10"/>
        <v>17.687894304604683</v>
      </c>
      <c r="T39" s="627">
        <f>SUM(T36:T38)</f>
        <v>83470</v>
      </c>
      <c r="U39" s="780">
        <f t="shared" si="11"/>
        <v>35.719099897511384</v>
      </c>
      <c r="V39" s="794">
        <f t="shared" si="12"/>
        <v>7.872634413419413</v>
      </c>
    </row>
    <row r="40" spans="1:22" s="636" customFormat="1" ht="12" customHeight="1">
      <c r="A40" s="719">
        <v>261</v>
      </c>
      <c r="B40" s="732" t="s">
        <v>1358</v>
      </c>
      <c r="C40" s="457">
        <v>8861</v>
      </c>
      <c r="D40" s="721">
        <f t="shared" si="0"/>
        <v>1.1836687640352779</v>
      </c>
      <c r="E40" s="457">
        <v>11048</v>
      </c>
      <c r="F40" s="751">
        <f t="shared" si="16"/>
        <v>124.68118722491819</v>
      </c>
      <c r="G40" s="752">
        <f t="shared" si="1"/>
        <v>1.2931866457643633</v>
      </c>
      <c r="H40" s="502">
        <v>10977</v>
      </c>
      <c r="I40" s="751">
        <f t="shared" si="15"/>
        <v>99.35734974656046</v>
      </c>
      <c r="J40" s="752">
        <f t="shared" si="2"/>
        <v>1.2575797621424842</v>
      </c>
      <c r="K40" s="501">
        <v>11357</v>
      </c>
      <c r="L40" s="751">
        <f t="shared" si="13"/>
        <v>103.46178372961647</v>
      </c>
      <c r="M40" s="752">
        <f t="shared" si="6"/>
        <v>0.9609520270274846</v>
      </c>
      <c r="N40" s="457">
        <v>12943.5</v>
      </c>
      <c r="O40" s="751">
        <f t="shared" si="7"/>
        <v>113.9693581051334</v>
      </c>
      <c r="P40" s="752">
        <f t="shared" si="8"/>
        <v>0.8943986947244884</v>
      </c>
      <c r="Q40" s="485">
        <v>13160</v>
      </c>
      <c r="R40" s="751">
        <f t="shared" si="9"/>
        <v>101.67265422799088</v>
      </c>
      <c r="S40" s="752">
        <f t="shared" si="10"/>
        <v>0.9960981111224648</v>
      </c>
      <c r="T40" s="485">
        <v>11040</v>
      </c>
      <c r="U40" s="751">
        <f t="shared" si="11"/>
        <v>83.89057750759878</v>
      </c>
      <c r="V40" s="769">
        <f t="shared" si="12"/>
        <v>1.0412589424242282</v>
      </c>
    </row>
    <row r="41" spans="1:22" s="636" customFormat="1" ht="12" customHeight="1">
      <c r="A41" s="722">
        <v>264</v>
      </c>
      <c r="B41" s="730" t="s">
        <v>890</v>
      </c>
      <c r="C41" s="452">
        <v>16818</v>
      </c>
      <c r="D41" s="723">
        <f t="shared" si="0"/>
        <v>2.246579536569835</v>
      </c>
      <c r="E41" s="452">
        <v>16777</v>
      </c>
      <c r="F41" s="753">
        <f t="shared" si="16"/>
        <v>99.75621358068736</v>
      </c>
      <c r="G41" s="754">
        <f t="shared" si="1"/>
        <v>1.963775557203903</v>
      </c>
      <c r="H41" s="453">
        <v>16837</v>
      </c>
      <c r="I41" s="753">
        <f t="shared" si="15"/>
        <v>100.35763247302856</v>
      </c>
      <c r="J41" s="754">
        <f t="shared" si="2"/>
        <v>1.9289305324945802</v>
      </c>
      <c r="K41" s="501">
        <v>17249</v>
      </c>
      <c r="L41" s="753">
        <f t="shared" si="13"/>
        <v>102.44699174437251</v>
      </c>
      <c r="M41" s="754">
        <f t="shared" si="6"/>
        <v>1.4594929571363107</v>
      </c>
      <c r="N41" s="452">
        <v>21670</v>
      </c>
      <c r="O41" s="753">
        <f t="shared" si="7"/>
        <v>125.6304713316714</v>
      </c>
      <c r="P41" s="754">
        <f t="shared" si="8"/>
        <v>1.497401762636046</v>
      </c>
      <c r="Q41" s="458">
        <v>23759</v>
      </c>
      <c r="R41" s="751">
        <f t="shared" si="9"/>
        <v>109.64005537609597</v>
      </c>
      <c r="S41" s="752">
        <f t="shared" si="10"/>
        <v>1.798350685574365</v>
      </c>
      <c r="T41" s="458">
        <v>24896</v>
      </c>
      <c r="U41" s="751">
        <f t="shared" si="11"/>
        <v>104.7855549475988</v>
      </c>
      <c r="V41" s="769">
        <f t="shared" si="12"/>
        <v>2.348114368713187</v>
      </c>
    </row>
    <row r="42" spans="1:22" s="636" customFormat="1" ht="12" customHeight="1">
      <c r="A42" s="722">
        <v>265</v>
      </c>
      <c r="B42" s="730" t="s">
        <v>1369</v>
      </c>
      <c r="C42" s="452">
        <v>5972</v>
      </c>
      <c r="D42" s="723">
        <f t="shared" si="0"/>
        <v>0.7977508022591897</v>
      </c>
      <c r="E42" s="452">
        <v>5234</v>
      </c>
      <c r="F42" s="753">
        <f t="shared" si="16"/>
        <v>87.642330877428</v>
      </c>
      <c r="G42" s="754">
        <f t="shared" si="1"/>
        <v>0.612648343947382</v>
      </c>
      <c r="H42" s="453">
        <v>5370</v>
      </c>
      <c r="I42" s="753">
        <f t="shared" si="15"/>
        <v>102.59839510890332</v>
      </c>
      <c r="J42" s="754">
        <f t="shared" si="2"/>
        <v>0.6152139311929616</v>
      </c>
      <c r="K42" s="507">
        <v>5724</v>
      </c>
      <c r="L42" s="753">
        <f t="shared" si="13"/>
        <v>106.59217877094973</v>
      </c>
      <c r="M42" s="754">
        <f t="shared" si="6"/>
        <v>0.4843259137717109</v>
      </c>
      <c r="N42" s="452">
        <v>7149</v>
      </c>
      <c r="O42" s="753">
        <f t="shared" si="7"/>
        <v>124.895178197065</v>
      </c>
      <c r="P42" s="754">
        <f t="shared" si="8"/>
        <v>0.4939974712083569</v>
      </c>
      <c r="Q42" s="458">
        <v>7578</v>
      </c>
      <c r="R42" s="751">
        <f t="shared" si="9"/>
        <v>106.00083927822072</v>
      </c>
      <c r="S42" s="752">
        <f t="shared" si="10"/>
        <v>0.573589018699547</v>
      </c>
      <c r="T42" s="458">
        <v>7278</v>
      </c>
      <c r="U42" s="751">
        <f t="shared" si="11"/>
        <v>96.04117181314331</v>
      </c>
      <c r="V42" s="769">
        <f t="shared" si="12"/>
        <v>0.6864386397611895</v>
      </c>
    </row>
    <row r="43" spans="1:22" s="636" customFormat="1" ht="12" customHeight="1" thickBot="1">
      <c r="A43" s="733">
        <v>266</v>
      </c>
      <c r="B43" s="734" t="s">
        <v>904</v>
      </c>
      <c r="C43" s="544" t="s">
        <v>1375</v>
      </c>
      <c r="D43" s="735" t="s">
        <v>1375</v>
      </c>
      <c r="E43" s="544" t="s">
        <v>1375</v>
      </c>
      <c r="F43" s="757" t="s">
        <v>1375</v>
      </c>
      <c r="G43" s="758" t="s">
        <v>1375</v>
      </c>
      <c r="H43" s="513" t="s">
        <v>1375</v>
      </c>
      <c r="I43" s="757" t="s">
        <v>1375</v>
      </c>
      <c r="J43" s="758" t="s">
        <v>1375</v>
      </c>
      <c r="K43" s="512" t="s">
        <v>1375</v>
      </c>
      <c r="L43" s="757" t="s">
        <v>1375</v>
      </c>
      <c r="M43" s="758" t="s">
        <v>1375</v>
      </c>
      <c r="N43" s="544" t="s">
        <v>1375</v>
      </c>
      <c r="O43" s="757" t="s">
        <v>1375</v>
      </c>
      <c r="P43" s="758" t="s">
        <v>1375</v>
      </c>
      <c r="Q43" s="545" t="s">
        <v>1375</v>
      </c>
      <c r="R43" s="757" t="s">
        <v>1375</v>
      </c>
      <c r="S43" s="758" t="s">
        <v>1375</v>
      </c>
      <c r="T43" s="545">
        <v>44069</v>
      </c>
      <c r="U43" s="757" t="s">
        <v>1375</v>
      </c>
      <c r="V43" s="770">
        <f t="shared" si="12"/>
        <v>4.156452928776568</v>
      </c>
    </row>
    <row r="44" spans="1:22" s="4" customFormat="1" ht="12" thickBot="1">
      <c r="A44" s="1362" t="s">
        <v>892</v>
      </c>
      <c r="B44" s="1363"/>
      <c r="C44" s="774">
        <f>SUM(C40:C42)</f>
        <v>31651</v>
      </c>
      <c r="D44" s="626">
        <f t="shared" si="0"/>
        <v>4.2279991028643025</v>
      </c>
      <c r="E44" s="774">
        <f>SUM(E40:E42)</f>
        <v>33059</v>
      </c>
      <c r="F44" s="775">
        <f t="shared" si="16"/>
        <v>104.44851663454551</v>
      </c>
      <c r="G44" s="776">
        <f t="shared" si="1"/>
        <v>3.869610546915648</v>
      </c>
      <c r="H44" s="789">
        <f>SUM(H40:H42)</f>
        <v>33184</v>
      </c>
      <c r="I44" s="775">
        <f t="shared" si="15"/>
        <v>100.37811186061285</v>
      </c>
      <c r="J44" s="776">
        <f t="shared" si="2"/>
        <v>3.8017242258300263</v>
      </c>
      <c r="K44" s="790">
        <f>SUM(K40:K42)</f>
        <v>34330</v>
      </c>
      <c r="L44" s="775">
        <f t="shared" si="13"/>
        <v>103.45347155255544</v>
      </c>
      <c r="M44" s="778">
        <f t="shared" si="6"/>
        <v>2.904770897935506</v>
      </c>
      <c r="N44" s="788">
        <f>SUM(N40:N42)</f>
        <v>41762.5</v>
      </c>
      <c r="O44" s="780">
        <f t="shared" si="7"/>
        <v>121.6501602097291</v>
      </c>
      <c r="P44" s="778">
        <f t="shared" si="8"/>
        <v>2.8857979285688913</v>
      </c>
      <c r="Q44" s="627">
        <f>SUM(Q40:Q42)</f>
        <v>44497</v>
      </c>
      <c r="R44" s="792">
        <f t="shared" si="9"/>
        <v>106.54774019754565</v>
      </c>
      <c r="S44" s="793">
        <f t="shared" si="10"/>
        <v>3.368037815396377</v>
      </c>
      <c r="T44" s="627">
        <f>SUM(T40:T43)</f>
        <v>87283</v>
      </c>
      <c r="U44" s="792">
        <f t="shared" si="11"/>
        <v>196.15479695260353</v>
      </c>
      <c r="V44" s="791">
        <f t="shared" si="12"/>
        <v>8.232264879675173</v>
      </c>
    </row>
    <row r="45" spans="1:22" s="636" customFormat="1" ht="12" customHeight="1">
      <c r="A45" s="719">
        <v>271</v>
      </c>
      <c r="B45" s="736" t="s">
        <v>55</v>
      </c>
      <c r="C45" s="457">
        <v>48236</v>
      </c>
      <c r="D45" s="721">
        <f t="shared" si="0"/>
        <v>6.44345406861592</v>
      </c>
      <c r="E45" s="457">
        <v>50836</v>
      </c>
      <c r="F45" s="751">
        <f t="shared" si="16"/>
        <v>105.39016502197529</v>
      </c>
      <c r="G45" s="752">
        <f t="shared" si="1"/>
        <v>5.95043775561886</v>
      </c>
      <c r="H45" s="502">
        <v>51542</v>
      </c>
      <c r="I45" s="751">
        <f t="shared" si="15"/>
        <v>101.38877960500432</v>
      </c>
      <c r="J45" s="752">
        <f t="shared" si="2"/>
        <v>5.9049080896736745</v>
      </c>
      <c r="K45" s="501">
        <v>55457</v>
      </c>
      <c r="L45" s="751">
        <f t="shared" si="13"/>
        <v>107.59574715765783</v>
      </c>
      <c r="M45" s="752">
        <f t="shared" si="6"/>
        <v>4.6923938155202265</v>
      </c>
      <c r="N45" s="456">
        <v>61935</v>
      </c>
      <c r="O45" s="751">
        <f t="shared" si="7"/>
        <v>111.68112231097969</v>
      </c>
      <c r="P45" s="752">
        <f t="shared" si="8"/>
        <v>4.2797221120841495</v>
      </c>
      <c r="Q45" s="537">
        <v>57641.4</v>
      </c>
      <c r="R45" s="751">
        <f t="shared" si="9"/>
        <v>93.0675708403972</v>
      </c>
      <c r="S45" s="752">
        <f t="shared" si="10"/>
        <v>4.362955141523894</v>
      </c>
      <c r="T45" s="537">
        <v>55000</v>
      </c>
      <c r="U45" s="751">
        <f t="shared" si="11"/>
        <v>95.41752976159496</v>
      </c>
      <c r="V45" s="769">
        <f t="shared" si="12"/>
        <v>5.18743132548302</v>
      </c>
    </row>
    <row r="46" spans="1:22" s="636" customFormat="1" ht="12" customHeight="1">
      <c r="A46" s="722">
        <v>272</v>
      </c>
      <c r="B46" s="676" t="s">
        <v>56</v>
      </c>
      <c r="C46" s="452">
        <v>5624</v>
      </c>
      <c r="D46" s="723">
        <f t="shared" si="0"/>
        <v>0.7512643188053723</v>
      </c>
      <c r="E46" s="452">
        <v>4814</v>
      </c>
      <c r="F46" s="753">
        <f t="shared" si="16"/>
        <v>85.59743954480797</v>
      </c>
      <c r="G46" s="754">
        <f t="shared" si="1"/>
        <v>0.5634866503176724</v>
      </c>
      <c r="H46" s="453">
        <v>4798</v>
      </c>
      <c r="I46" s="753">
        <f t="shared" si="15"/>
        <v>99.66763606148733</v>
      </c>
      <c r="J46" s="754">
        <f t="shared" si="2"/>
        <v>0.5496827638480131</v>
      </c>
      <c r="K46" s="501">
        <v>4715</v>
      </c>
      <c r="L46" s="753">
        <f t="shared" si="13"/>
        <v>98.27011254689454</v>
      </c>
      <c r="M46" s="754">
        <f t="shared" si="6"/>
        <v>0.3989512025565369</v>
      </c>
      <c r="N46" s="454">
        <v>5559.3</v>
      </c>
      <c r="O46" s="753">
        <f t="shared" si="7"/>
        <v>117.90668080593849</v>
      </c>
      <c r="P46" s="754">
        <f t="shared" si="8"/>
        <v>0.38414885182383807</v>
      </c>
      <c r="Q46" s="696">
        <v>6075</v>
      </c>
      <c r="R46" s="751">
        <f t="shared" si="9"/>
        <v>109.27634774162213</v>
      </c>
      <c r="S46" s="752">
        <f t="shared" si="10"/>
        <v>0.45982492591709523</v>
      </c>
      <c r="T46" s="696">
        <v>5890</v>
      </c>
      <c r="U46" s="751">
        <f t="shared" si="11"/>
        <v>96.95473251028807</v>
      </c>
      <c r="V46" s="769">
        <f t="shared" si="12"/>
        <v>0.5555267364926362</v>
      </c>
    </row>
    <row r="47" spans="1:22" s="636" customFormat="1" ht="12" customHeight="1">
      <c r="A47" s="722">
        <v>273</v>
      </c>
      <c r="B47" s="676" t="s">
        <v>57</v>
      </c>
      <c r="C47" s="452">
        <v>1000</v>
      </c>
      <c r="D47" s="723">
        <f t="shared" si="0"/>
        <v>0.13358184900522266</v>
      </c>
      <c r="E47" s="452">
        <v>896</v>
      </c>
      <c r="F47" s="753">
        <f t="shared" si="16"/>
        <v>89.60000000000001</v>
      </c>
      <c r="G47" s="754">
        <f t="shared" si="1"/>
        <v>0.10487827974338065</v>
      </c>
      <c r="H47" s="453">
        <v>560</v>
      </c>
      <c r="I47" s="753">
        <f t="shared" si="15"/>
        <v>62.5</v>
      </c>
      <c r="J47" s="754">
        <f t="shared" si="2"/>
        <v>0.06415638761043921</v>
      </c>
      <c r="K47" s="501">
        <v>677</v>
      </c>
      <c r="L47" s="753">
        <f t="shared" si="13"/>
        <v>120.89285714285714</v>
      </c>
      <c r="M47" s="754">
        <f t="shared" si="6"/>
        <v>0.05728313131087497</v>
      </c>
      <c r="N47" s="454">
        <v>675</v>
      </c>
      <c r="O47" s="753">
        <f t="shared" si="7"/>
        <v>99.70457902511079</v>
      </c>
      <c r="P47" s="754">
        <f t="shared" si="8"/>
        <v>0.04664264835160734</v>
      </c>
      <c r="Q47" s="696">
        <v>3108</v>
      </c>
      <c r="R47" s="751">
        <f t="shared" si="9"/>
        <v>460.44444444444446</v>
      </c>
      <c r="S47" s="752">
        <f t="shared" si="10"/>
        <v>0.2352487028395608</v>
      </c>
      <c r="T47" s="696" t="s">
        <v>1375</v>
      </c>
      <c r="U47" s="751" t="s">
        <v>1375</v>
      </c>
      <c r="V47" s="769" t="s">
        <v>1375</v>
      </c>
    </row>
    <row r="48" spans="1:22" s="636" customFormat="1" ht="12" customHeight="1" thickBot="1">
      <c r="A48" s="737">
        <v>274</v>
      </c>
      <c r="B48" s="678" t="s">
        <v>1038</v>
      </c>
      <c r="C48" s="486">
        <v>300</v>
      </c>
      <c r="D48" s="728">
        <f t="shared" si="0"/>
        <v>0.040074554701566796</v>
      </c>
      <c r="E48" s="486">
        <v>350</v>
      </c>
      <c r="F48" s="755">
        <f t="shared" si="16"/>
        <v>116.66666666666667</v>
      </c>
      <c r="G48" s="756">
        <f t="shared" si="1"/>
        <v>0.04096807802475807</v>
      </c>
      <c r="H48" s="480">
        <v>307</v>
      </c>
      <c r="I48" s="755">
        <f t="shared" si="15"/>
        <v>87.71428571428571</v>
      </c>
      <c r="J48" s="756">
        <f t="shared" si="2"/>
        <v>0.03517144820786578</v>
      </c>
      <c r="K48" s="531" t="s">
        <v>1375</v>
      </c>
      <c r="L48" s="755" t="s">
        <v>1375</v>
      </c>
      <c r="M48" s="760" t="s">
        <v>1375</v>
      </c>
      <c r="N48" s="491" t="s">
        <v>1375</v>
      </c>
      <c r="O48" s="759" t="s">
        <v>1375</v>
      </c>
      <c r="P48" s="760" t="s">
        <v>1375</v>
      </c>
      <c r="Q48" s="541" t="s">
        <v>1375</v>
      </c>
      <c r="R48" s="757" t="s">
        <v>1375</v>
      </c>
      <c r="S48" s="758" t="s">
        <v>1375</v>
      </c>
      <c r="T48" s="541" t="s">
        <v>1375</v>
      </c>
      <c r="U48" s="759" t="s">
        <v>1375</v>
      </c>
      <c r="V48" s="770" t="s">
        <v>1375</v>
      </c>
    </row>
    <row r="49" spans="1:22" s="4" customFormat="1" ht="12" thickBot="1">
      <c r="A49" s="1362" t="s">
        <v>893</v>
      </c>
      <c r="B49" s="1363"/>
      <c r="C49" s="774">
        <f>SUM(C45:C48)</f>
        <v>55160</v>
      </c>
      <c r="D49" s="626">
        <f t="shared" si="0"/>
        <v>7.368374791128082</v>
      </c>
      <c r="E49" s="774">
        <f>SUM(E45:E48)</f>
        <v>56896</v>
      </c>
      <c r="F49" s="775">
        <f t="shared" si="16"/>
        <v>103.1472081218274</v>
      </c>
      <c r="G49" s="776">
        <f t="shared" si="1"/>
        <v>6.659770763704671</v>
      </c>
      <c r="H49" s="789">
        <f>SUM(H45:H48)</f>
        <v>57207</v>
      </c>
      <c r="I49" s="775">
        <f t="shared" si="15"/>
        <v>100.54661136107987</v>
      </c>
      <c r="J49" s="776">
        <f t="shared" si="2"/>
        <v>6.5539186893399926</v>
      </c>
      <c r="K49" s="790">
        <f>SUM(K45:K48)</f>
        <v>60849</v>
      </c>
      <c r="L49" s="775">
        <f t="shared" si="13"/>
        <v>106.36635376789553</v>
      </c>
      <c r="M49" s="778">
        <f t="shared" si="6"/>
        <v>5.148628149387638</v>
      </c>
      <c r="N49" s="788">
        <f>SUM(N45:N48)</f>
        <v>68169.3</v>
      </c>
      <c r="O49" s="780">
        <f t="shared" si="7"/>
        <v>112.03027165606667</v>
      </c>
      <c r="P49" s="778">
        <f t="shared" si="8"/>
        <v>4.710513612259595</v>
      </c>
      <c r="Q49" s="627">
        <f>SUM(Q45:Q48)</f>
        <v>66824.4</v>
      </c>
      <c r="R49" s="792">
        <f t="shared" si="9"/>
        <v>98.02711777882418</v>
      </c>
      <c r="S49" s="793">
        <f t="shared" si="10"/>
        <v>5.05802877028055</v>
      </c>
      <c r="T49" s="627">
        <f>SUM(T45:T48)</f>
        <v>60890</v>
      </c>
      <c r="U49" s="792">
        <f t="shared" si="11"/>
        <v>91.11941147245618</v>
      </c>
      <c r="V49" s="791">
        <f t="shared" si="12"/>
        <v>5.742958061975656</v>
      </c>
    </row>
    <row r="50" spans="1:22" s="636" customFormat="1" ht="11.25" customHeight="1">
      <c r="A50" s="738">
        <v>275</v>
      </c>
      <c r="B50" s="729" t="s">
        <v>924</v>
      </c>
      <c r="C50" s="457" t="s">
        <v>1375</v>
      </c>
      <c r="D50" s="721" t="s">
        <v>1375</v>
      </c>
      <c r="E50" s="457" t="s">
        <v>1375</v>
      </c>
      <c r="F50" s="751" t="s">
        <v>1375</v>
      </c>
      <c r="G50" s="752" t="s">
        <v>1375</v>
      </c>
      <c r="H50" s="502" t="s">
        <v>1375</v>
      </c>
      <c r="I50" s="751" t="s">
        <v>1375</v>
      </c>
      <c r="J50" s="752" t="s">
        <v>1375</v>
      </c>
      <c r="K50" s="524">
        <v>918.6</v>
      </c>
      <c r="L50" s="753">
        <v>0</v>
      </c>
      <c r="M50" s="752">
        <f t="shared" si="6"/>
        <v>0.07772567861472636</v>
      </c>
      <c r="N50" s="502" t="s">
        <v>1375</v>
      </c>
      <c r="O50" s="751" t="s">
        <v>1375</v>
      </c>
      <c r="P50" s="752" t="s">
        <v>1375</v>
      </c>
      <c r="Q50" s="501" t="s">
        <v>1375</v>
      </c>
      <c r="R50" s="751" t="s">
        <v>1375</v>
      </c>
      <c r="S50" s="752" t="s">
        <v>1375</v>
      </c>
      <c r="T50" s="501" t="s">
        <v>1375</v>
      </c>
      <c r="U50" s="751" t="s">
        <v>1375</v>
      </c>
      <c r="V50" s="769" t="s">
        <v>1375</v>
      </c>
    </row>
    <row r="51" spans="1:22" s="636" customFormat="1" ht="11.25" customHeight="1" thickBot="1">
      <c r="A51" s="737">
        <v>276</v>
      </c>
      <c r="B51" s="739" t="s">
        <v>74</v>
      </c>
      <c r="C51" s="490" t="s">
        <v>1375</v>
      </c>
      <c r="D51" s="740" t="s">
        <v>1375</v>
      </c>
      <c r="E51" s="490" t="s">
        <v>1375</v>
      </c>
      <c r="F51" s="759" t="s">
        <v>1375</v>
      </c>
      <c r="G51" s="760" t="s">
        <v>1375</v>
      </c>
      <c r="H51" s="511" t="s">
        <v>1375</v>
      </c>
      <c r="I51" s="759" t="s">
        <v>1375</v>
      </c>
      <c r="J51" s="760" t="s">
        <v>1375</v>
      </c>
      <c r="K51" s="512">
        <v>48094.9</v>
      </c>
      <c r="L51" s="759">
        <v>0</v>
      </c>
      <c r="M51" s="760">
        <f t="shared" si="6"/>
        <v>4.069463031142393</v>
      </c>
      <c r="N51" s="511">
        <v>51642.1</v>
      </c>
      <c r="O51" s="759">
        <f t="shared" si="7"/>
        <v>107.37541818363276</v>
      </c>
      <c r="P51" s="760">
        <f t="shared" si="8"/>
        <v>3.56848045990895</v>
      </c>
      <c r="Q51" s="510">
        <v>50380</v>
      </c>
      <c r="R51" s="757">
        <f t="shared" si="9"/>
        <v>97.55606375418505</v>
      </c>
      <c r="S51" s="758">
        <f t="shared" si="10"/>
        <v>3.813330002914117</v>
      </c>
      <c r="T51" s="510">
        <v>47000</v>
      </c>
      <c r="U51" s="759">
        <f t="shared" si="11"/>
        <v>93.29098848749504</v>
      </c>
      <c r="V51" s="770">
        <f t="shared" si="12"/>
        <v>4.432895859958218</v>
      </c>
    </row>
    <row r="52" spans="1:22" s="4" customFormat="1" ht="12" thickBot="1">
      <c r="A52" s="1362" t="s">
        <v>894</v>
      </c>
      <c r="B52" s="1363"/>
      <c r="C52" s="779" t="s">
        <v>1375</v>
      </c>
      <c r="D52" s="414" t="s">
        <v>1375</v>
      </c>
      <c r="E52" s="779" t="s">
        <v>1375</v>
      </c>
      <c r="F52" s="780" t="s">
        <v>1375</v>
      </c>
      <c r="G52" s="778" t="s">
        <v>1375</v>
      </c>
      <c r="H52" s="788" t="s">
        <v>1375</v>
      </c>
      <c r="I52" s="780" t="s">
        <v>1375</v>
      </c>
      <c r="J52" s="778" t="s">
        <v>1375</v>
      </c>
      <c r="K52" s="789">
        <f>SUM(K50:K51)</f>
        <v>49013.5</v>
      </c>
      <c r="L52" s="780">
        <v>0</v>
      </c>
      <c r="M52" s="778">
        <f t="shared" si="6"/>
        <v>4.14718870975712</v>
      </c>
      <c r="N52" s="788">
        <f>SUM(N50:N51)</f>
        <v>51642.1</v>
      </c>
      <c r="O52" s="780">
        <f t="shared" si="7"/>
        <v>105.36301223132402</v>
      </c>
      <c r="P52" s="778">
        <f t="shared" si="8"/>
        <v>3.56848045990895</v>
      </c>
      <c r="Q52" s="627">
        <f>SUM(Q50:Q51)</f>
        <v>50380</v>
      </c>
      <c r="R52" s="792">
        <f t="shared" si="9"/>
        <v>97.55606375418505</v>
      </c>
      <c r="S52" s="793">
        <f t="shared" si="10"/>
        <v>3.813330002914117</v>
      </c>
      <c r="T52" s="627">
        <f>SUM(T50:T51)</f>
        <v>47000</v>
      </c>
      <c r="U52" s="792">
        <f t="shared" si="11"/>
        <v>93.29098848749504</v>
      </c>
      <c r="V52" s="791">
        <f t="shared" si="12"/>
        <v>4.432895859958218</v>
      </c>
    </row>
    <row r="53" spans="1:22" s="636" customFormat="1" ht="21" customHeight="1">
      <c r="A53" s="741" t="s">
        <v>1039</v>
      </c>
      <c r="B53" s="720" t="s">
        <v>925</v>
      </c>
      <c r="C53" s="457">
        <v>27063.5</v>
      </c>
      <c r="D53" s="721">
        <f aca="true" t="shared" si="17" ref="D53:D61">(C53/$C$61)*100</f>
        <v>3.6151923705528435</v>
      </c>
      <c r="E53" s="457" t="s">
        <v>1375</v>
      </c>
      <c r="F53" s="751" t="s">
        <v>1375</v>
      </c>
      <c r="G53" s="752" t="s">
        <v>1375</v>
      </c>
      <c r="H53" s="457" t="s">
        <v>1375</v>
      </c>
      <c r="I53" s="751" t="s">
        <v>1375</v>
      </c>
      <c r="J53" s="752" t="s">
        <v>1375</v>
      </c>
      <c r="K53" s="549" t="s">
        <v>1375</v>
      </c>
      <c r="L53" s="751" t="s">
        <v>1375</v>
      </c>
      <c r="M53" s="752" t="s">
        <v>1375</v>
      </c>
      <c r="N53" s="457" t="s">
        <v>1375</v>
      </c>
      <c r="O53" s="751" t="s">
        <v>1375</v>
      </c>
      <c r="P53" s="752" t="s">
        <v>1375</v>
      </c>
      <c r="Q53" s="485" t="s">
        <v>1375</v>
      </c>
      <c r="R53" s="767" t="s">
        <v>1375</v>
      </c>
      <c r="S53" s="767" t="s">
        <v>1375</v>
      </c>
      <c r="T53" s="485" t="s">
        <v>1375</v>
      </c>
      <c r="U53" s="767" t="s">
        <v>1375</v>
      </c>
      <c r="V53" s="769" t="s">
        <v>1375</v>
      </c>
    </row>
    <row r="54" spans="1:22" s="636" customFormat="1" ht="11.25" customHeight="1">
      <c r="A54" s="719">
        <v>315</v>
      </c>
      <c r="B54" s="736" t="s">
        <v>1040</v>
      </c>
      <c r="C54" s="452">
        <v>503.1</v>
      </c>
      <c r="D54" s="723">
        <f t="shared" si="17"/>
        <v>0.06720502823452752</v>
      </c>
      <c r="E54" s="452">
        <v>1718.6</v>
      </c>
      <c r="F54" s="753">
        <f t="shared" si="16"/>
        <v>341.6020671834625</v>
      </c>
      <c r="G54" s="754">
        <f aca="true" t="shared" si="18" ref="G54:G61">(E54/$E$61)*100</f>
        <v>0.201164968266712</v>
      </c>
      <c r="H54" s="453">
        <v>1894.9</v>
      </c>
      <c r="I54" s="753">
        <f aca="true" t="shared" si="19" ref="I54:I61">(H54/E54)*100</f>
        <v>110.25834981962063</v>
      </c>
      <c r="J54" s="754">
        <f aca="true" t="shared" si="20" ref="J54:J61">(H54/$H$61)*100</f>
        <v>0.2170891765768237</v>
      </c>
      <c r="K54" s="453" t="s">
        <v>1375</v>
      </c>
      <c r="L54" s="753" t="s">
        <v>1375</v>
      </c>
      <c r="M54" s="754" t="s">
        <v>1375</v>
      </c>
      <c r="N54" s="453" t="s">
        <v>1375</v>
      </c>
      <c r="O54" s="753" t="s">
        <v>1375</v>
      </c>
      <c r="P54" s="754" t="s">
        <v>1375</v>
      </c>
      <c r="Q54" s="507" t="s">
        <v>1375</v>
      </c>
      <c r="R54" s="766" t="s">
        <v>1375</v>
      </c>
      <c r="S54" s="766" t="s">
        <v>1375</v>
      </c>
      <c r="T54" s="507" t="s">
        <v>1375</v>
      </c>
      <c r="U54" s="766" t="s">
        <v>1375</v>
      </c>
      <c r="V54" s="769" t="s">
        <v>1375</v>
      </c>
    </row>
    <row r="55" spans="1:22" s="636" customFormat="1" ht="12" customHeight="1">
      <c r="A55" s="742">
        <v>316</v>
      </c>
      <c r="B55" s="676" t="s">
        <v>1041</v>
      </c>
      <c r="C55" s="452">
        <v>347.9</v>
      </c>
      <c r="D55" s="723">
        <f t="shared" si="17"/>
        <v>0.046473125268916955</v>
      </c>
      <c r="E55" s="452">
        <v>246.9</v>
      </c>
      <c r="F55" s="753">
        <f t="shared" si="16"/>
        <v>70.96866915780397</v>
      </c>
      <c r="G55" s="754">
        <f t="shared" si="18"/>
        <v>0.028900052755179335</v>
      </c>
      <c r="H55" s="453">
        <v>234.6</v>
      </c>
      <c r="I55" s="753">
        <f t="shared" si="19"/>
        <v>95.01822600243013</v>
      </c>
      <c r="J55" s="754">
        <f t="shared" si="20"/>
        <v>0.026876943809658996</v>
      </c>
      <c r="K55" s="501" t="s">
        <v>1375</v>
      </c>
      <c r="L55" s="753" t="s">
        <v>1375</v>
      </c>
      <c r="M55" s="754" t="s">
        <v>1375</v>
      </c>
      <c r="N55" s="453" t="s">
        <v>1375</v>
      </c>
      <c r="O55" s="753" t="s">
        <v>1375</v>
      </c>
      <c r="P55" s="754" t="s">
        <v>1375</v>
      </c>
      <c r="Q55" s="507" t="s">
        <v>1375</v>
      </c>
      <c r="R55" s="766" t="s">
        <v>1375</v>
      </c>
      <c r="S55" s="766" t="s">
        <v>1375</v>
      </c>
      <c r="T55" s="507" t="s">
        <v>1375</v>
      </c>
      <c r="U55" s="766" t="s">
        <v>1375</v>
      </c>
      <c r="V55" s="769" t="s">
        <v>1375</v>
      </c>
    </row>
    <row r="56" spans="1:22" s="636" customFormat="1" ht="21" customHeight="1" thickBot="1">
      <c r="A56" s="731" t="s">
        <v>89</v>
      </c>
      <c r="B56" s="743" t="s">
        <v>74</v>
      </c>
      <c r="C56" s="486">
        <v>45637.8</v>
      </c>
      <c r="D56" s="728">
        <f t="shared" si="17"/>
        <v>6.096381708530551</v>
      </c>
      <c r="E56" s="486">
        <v>72000.2</v>
      </c>
      <c r="F56" s="755">
        <f t="shared" si="16"/>
        <v>157.7643970568257</v>
      </c>
      <c r="G56" s="756">
        <f t="shared" si="18"/>
        <v>8.427742318280531</v>
      </c>
      <c r="H56" s="480">
        <v>68465.2</v>
      </c>
      <c r="I56" s="755">
        <f t="shared" si="19"/>
        <v>95.09029141585718</v>
      </c>
      <c r="J56" s="756">
        <f t="shared" si="20"/>
        <v>7.843714123261147</v>
      </c>
      <c r="K56" s="531" t="s">
        <v>1375</v>
      </c>
      <c r="L56" s="755" t="s">
        <v>1375</v>
      </c>
      <c r="M56" s="760" t="s">
        <v>1375</v>
      </c>
      <c r="N56" s="511" t="s">
        <v>1375</v>
      </c>
      <c r="O56" s="759" t="s">
        <v>1375</v>
      </c>
      <c r="P56" s="760" t="s">
        <v>1375</v>
      </c>
      <c r="Q56" s="510" t="s">
        <v>1375</v>
      </c>
      <c r="R56" s="768" t="s">
        <v>1375</v>
      </c>
      <c r="S56" s="768" t="s">
        <v>1375</v>
      </c>
      <c r="T56" s="510" t="s">
        <v>1375</v>
      </c>
      <c r="U56" s="768" t="s">
        <v>1375</v>
      </c>
      <c r="V56" s="771" t="s">
        <v>1375</v>
      </c>
    </row>
    <row r="57" spans="1:22" s="4" customFormat="1" ht="12" thickBot="1">
      <c r="A57" s="1362" t="s">
        <v>1043</v>
      </c>
      <c r="B57" s="1363"/>
      <c r="C57" s="774">
        <f>SUM(C53:C56)</f>
        <v>73552.3</v>
      </c>
      <c r="D57" s="626">
        <f t="shared" si="17"/>
        <v>9.825252232586838</v>
      </c>
      <c r="E57" s="774">
        <f>SUM(E53:E56)</f>
        <v>73965.7</v>
      </c>
      <c r="F57" s="775">
        <f t="shared" si="16"/>
        <v>100.56204904537316</v>
      </c>
      <c r="G57" s="776">
        <f t="shared" si="18"/>
        <v>8.65780733930242</v>
      </c>
      <c r="H57" s="774">
        <f>SUM(H54:H56)</f>
        <v>70594.7</v>
      </c>
      <c r="I57" s="775">
        <f t="shared" si="19"/>
        <v>95.44248212347074</v>
      </c>
      <c r="J57" s="776">
        <f t="shared" si="20"/>
        <v>8.087680243647629</v>
      </c>
      <c r="K57" s="777" t="s">
        <v>1375</v>
      </c>
      <c r="L57" s="775" t="s">
        <v>1375</v>
      </c>
      <c r="M57" s="778" t="s">
        <v>1375</v>
      </c>
      <c r="N57" s="779" t="s">
        <v>1375</v>
      </c>
      <c r="O57" s="780" t="s">
        <v>1375</v>
      </c>
      <c r="P57" s="778" t="s">
        <v>1375</v>
      </c>
      <c r="Q57" s="415" t="s">
        <v>1375</v>
      </c>
      <c r="R57" s="787" t="s">
        <v>1375</v>
      </c>
      <c r="S57" s="787" t="s">
        <v>1375</v>
      </c>
      <c r="T57" s="415" t="s">
        <v>1375</v>
      </c>
      <c r="U57" s="787" t="s">
        <v>1375</v>
      </c>
      <c r="V57" s="791" t="s">
        <v>1375</v>
      </c>
    </row>
    <row r="58" spans="1:22" s="636" customFormat="1" ht="11.25" customHeight="1">
      <c r="A58" s="744">
        <v>403</v>
      </c>
      <c r="B58" s="745" t="s">
        <v>895</v>
      </c>
      <c r="C58" s="457">
        <v>121438</v>
      </c>
      <c r="D58" s="721">
        <f t="shared" si="17"/>
        <v>16.221912579496227</v>
      </c>
      <c r="E58" s="457">
        <v>135205</v>
      </c>
      <c r="F58" s="751">
        <f t="shared" si="16"/>
        <v>111.33664915430097</v>
      </c>
      <c r="G58" s="752">
        <f t="shared" si="18"/>
        <v>15.825968540964041</v>
      </c>
      <c r="H58" s="502">
        <v>144170</v>
      </c>
      <c r="I58" s="751">
        <f t="shared" si="19"/>
        <v>106.63067194260567</v>
      </c>
      <c r="J58" s="752">
        <f t="shared" si="20"/>
        <v>16.516832860351823</v>
      </c>
      <c r="K58" s="501">
        <v>153351</v>
      </c>
      <c r="L58" s="751">
        <f>(K58/H58)*100</f>
        <v>106.36817645834778</v>
      </c>
      <c r="M58" s="752">
        <f t="shared" si="6"/>
        <v>12.975517680434251</v>
      </c>
      <c r="N58" s="502">
        <v>160871</v>
      </c>
      <c r="O58" s="751">
        <f t="shared" si="7"/>
        <v>104.90378282502233</v>
      </c>
      <c r="P58" s="752">
        <f t="shared" si="8"/>
        <v>11.116221456253962</v>
      </c>
      <c r="Q58" s="501">
        <v>157399</v>
      </c>
      <c r="R58" s="751">
        <f t="shared" si="9"/>
        <v>97.8417489789956</v>
      </c>
      <c r="S58" s="752">
        <f t="shared" si="10"/>
        <v>11.913742142292161</v>
      </c>
      <c r="T58" s="501">
        <v>125000</v>
      </c>
      <c r="U58" s="751">
        <f t="shared" si="11"/>
        <v>79.41600645493301</v>
      </c>
      <c r="V58" s="769">
        <f t="shared" si="12"/>
        <v>11.789616648825046</v>
      </c>
    </row>
    <row r="59" spans="1:22" s="636" customFormat="1" ht="11.25" customHeight="1" thickBot="1">
      <c r="A59" s="746">
        <v>410</v>
      </c>
      <c r="B59" s="747" t="s">
        <v>901</v>
      </c>
      <c r="C59" s="486">
        <v>0</v>
      </c>
      <c r="D59" s="728">
        <f t="shared" si="17"/>
        <v>0</v>
      </c>
      <c r="E59" s="486">
        <v>3650</v>
      </c>
      <c r="F59" s="755" t="s">
        <v>1375</v>
      </c>
      <c r="G59" s="756">
        <f t="shared" si="18"/>
        <v>0.42723852797247697</v>
      </c>
      <c r="H59" s="486">
        <v>400</v>
      </c>
      <c r="I59" s="755">
        <f t="shared" si="19"/>
        <v>10.95890410958904</v>
      </c>
      <c r="J59" s="756">
        <f t="shared" si="20"/>
        <v>0.04582599115031372</v>
      </c>
      <c r="K59" s="529">
        <v>500</v>
      </c>
      <c r="L59" s="755">
        <f>(K59/H59)*100</f>
        <v>125</v>
      </c>
      <c r="M59" s="760">
        <f t="shared" si="6"/>
        <v>0.04230659624141431</v>
      </c>
      <c r="N59" s="511">
        <v>500</v>
      </c>
      <c r="O59" s="759">
        <v>0</v>
      </c>
      <c r="P59" s="760">
        <f t="shared" si="8"/>
        <v>0.03455010989007951</v>
      </c>
      <c r="Q59" s="510" t="s">
        <v>1375</v>
      </c>
      <c r="R59" s="759" t="s">
        <v>1375</v>
      </c>
      <c r="S59" s="760" t="s">
        <v>1375</v>
      </c>
      <c r="T59" s="510" t="s">
        <v>1375</v>
      </c>
      <c r="U59" s="759" t="s">
        <v>1375</v>
      </c>
      <c r="V59" s="771" t="s">
        <v>1375</v>
      </c>
    </row>
    <row r="60" spans="1:22" s="4" customFormat="1" ht="12" thickBot="1">
      <c r="A60" s="1362" t="s">
        <v>896</v>
      </c>
      <c r="B60" s="1363"/>
      <c r="C60" s="774">
        <f>SUM(C58)</f>
        <v>121438</v>
      </c>
      <c r="D60" s="626">
        <f t="shared" si="17"/>
        <v>16.221912579496227</v>
      </c>
      <c r="E60" s="774">
        <f>SUM(E58:E59)</f>
        <v>138855</v>
      </c>
      <c r="F60" s="775">
        <f t="shared" si="16"/>
        <v>114.34229812743952</v>
      </c>
      <c r="G60" s="776">
        <f t="shared" si="18"/>
        <v>16.25320706893652</v>
      </c>
      <c r="H60" s="774">
        <f>SUM(H58:H59)</f>
        <v>144570</v>
      </c>
      <c r="I60" s="775">
        <f t="shared" si="19"/>
        <v>104.11580425623852</v>
      </c>
      <c r="J60" s="776">
        <f t="shared" si="20"/>
        <v>16.562658851502135</v>
      </c>
      <c r="K60" s="777">
        <f>SUM(K58:K59)</f>
        <v>153851</v>
      </c>
      <c r="L60" s="775">
        <f>(K60/H60)*100</f>
        <v>106.41972746766272</v>
      </c>
      <c r="M60" s="778">
        <f t="shared" si="6"/>
        <v>13.017824276675666</v>
      </c>
      <c r="N60" s="779">
        <f>SUM(N58:N59)</f>
        <v>161371</v>
      </c>
      <c r="O60" s="780">
        <f t="shared" si="7"/>
        <v>104.88784603284998</v>
      </c>
      <c r="P60" s="778">
        <f t="shared" si="8"/>
        <v>11.150771566144043</v>
      </c>
      <c r="Q60" s="415">
        <f>SUM(Q58:Q59)</f>
        <v>157399</v>
      </c>
      <c r="R60" s="792">
        <f t="shared" si="9"/>
        <v>97.53859119668343</v>
      </c>
      <c r="S60" s="793">
        <f t="shared" si="10"/>
        <v>11.913742142292161</v>
      </c>
      <c r="T60" s="628">
        <f>SUM(T58:T59)</f>
        <v>125000</v>
      </c>
      <c r="U60" s="792">
        <f t="shared" si="11"/>
        <v>79.41600645493301</v>
      </c>
      <c r="V60" s="791">
        <f t="shared" si="12"/>
        <v>11.789616648825046</v>
      </c>
    </row>
    <row r="61" spans="1:22" s="106" customFormat="1" ht="18" customHeight="1" thickBot="1">
      <c r="A61" s="1364" t="s">
        <v>1044</v>
      </c>
      <c r="B61" s="1365"/>
      <c r="C61" s="781">
        <f>SUM(C35+C39+C44+C49+C57+C60)</f>
        <v>748604.7</v>
      </c>
      <c r="D61" s="629">
        <f t="shared" si="17"/>
        <v>100</v>
      </c>
      <c r="E61" s="781">
        <f>SUM(E35+E39+E44+E49+E57+E60)</f>
        <v>854323.7</v>
      </c>
      <c r="F61" s="782">
        <f t="shared" si="16"/>
        <v>114.12213949498313</v>
      </c>
      <c r="G61" s="782">
        <f t="shared" si="18"/>
        <v>100</v>
      </c>
      <c r="H61" s="781">
        <f>SUM(H35+H39+H44+H49+H57+H60)</f>
        <v>872867.1</v>
      </c>
      <c r="I61" s="782">
        <f t="shared" si="19"/>
        <v>102.17053559441229</v>
      </c>
      <c r="J61" s="782">
        <f t="shared" si="20"/>
        <v>100</v>
      </c>
      <c r="K61" s="631">
        <f>SUM(K35+K39+K44+K49+K52+K60)</f>
        <v>1181848.7999999998</v>
      </c>
      <c r="L61" s="782">
        <f>(K61/H61)*100</f>
        <v>135.3984816245222</v>
      </c>
      <c r="M61" s="783">
        <f t="shared" si="6"/>
        <v>100</v>
      </c>
      <c r="N61" s="784">
        <f>SUM(N35+N39+N44+N49+N52+N60)</f>
        <v>1447173.4000000001</v>
      </c>
      <c r="O61" s="783">
        <f t="shared" si="7"/>
        <v>122.44996145022952</v>
      </c>
      <c r="P61" s="783">
        <f t="shared" si="8"/>
        <v>100</v>
      </c>
      <c r="Q61" s="630">
        <f>SUM(Q35+Q39+Q44+Q49+Q52+Q60)</f>
        <v>1321155</v>
      </c>
      <c r="R61" s="785">
        <f t="shared" si="9"/>
        <v>91.292100863656</v>
      </c>
      <c r="S61" s="785">
        <f t="shared" si="10"/>
        <v>100</v>
      </c>
      <c r="T61" s="631">
        <f>SUM(T35+T39+T44+T49+T52+T60)</f>
        <v>1060255</v>
      </c>
      <c r="U61" s="785">
        <f t="shared" si="11"/>
        <v>80.25212787295965</v>
      </c>
      <c r="V61" s="786">
        <f t="shared" si="12"/>
        <v>100</v>
      </c>
    </row>
    <row r="62" spans="1:22" s="636" customFormat="1" ht="18.75" customHeight="1" thickTop="1">
      <c r="A62" s="748" t="s">
        <v>522</v>
      </c>
      <c r="B62" s="749" t="s">
        <v>1045</v>
      </c>
      <c r="C62" s="573"/>
      <c r="D62" s="750"/>
      <c r="E62" s="573"/>
      <c r="F62" s="761"/>
      <c r="G62" s="761"/>
      <c r="H62" s="503"/>
      <c r="I62" s="762"/>
      <c r="J62" s="762"/>
      <c r="K62" s="503"/>
      <c r="L62" s="762"/>
      <c r="M62" s="762"/>
      <c r="N62" s="503"/>
      <c r="O62" s="762"/>
      <c r="P62" s="762"/>
      <c r="Q62" s="503"/>
      <c r="R62" s="762"/>
      <c r="S62" s="762"/>
      <c r="T62" s="503"/>
      <c r="U62" s="762"/>
      <c r="V62" s="762"/>
    </row>
    <row r="63" spans="1:22" s="636" customFormat="1" ht="10.5">
      <c r="A63" s="575" t="s">
        <v>1063</v>
      </c>
      <c r="B63" s="576" t="s">
        <v>1268</v>
      </c>
      <c r="C63" s="581"/>
      <c r="D63" s="772"/>
      <c r="E63" s="581"/>
      <c r="F63" s="762"/>
      <c r="G63" s="762"/>
      <c r="H63" s="503"/>
      <c r="I63" s="762"/>
      <c r="J63" s="762"/>
      <c r="K63" s="503"/>
      <c r="L63" s="762"/>
      <c r="M63" s="762"/>
      <c r="N63" s="503"/>
      <c r="O63" s="762"/>
      <c r="P63" s="762"/>
      <c r="Q63" s="503"/>
      <c r="R63" s="762"/>
      <c r="S63" s="762"/>
      <c r="T63" s="503"/>
      <c r="U63" s="762"/>
      <c r="V63" s="762"/>
    </row>
    <row r="64" spans="1:5" ht="12.75">
      <c r="A64" s="251"/>
      <c r="B64" s="51"/>
      <c r="C64" s="24"/>
      <c r="D64" s="10"/>
      <c r="E64" s="24"/>
    </row>
    <row r="65" spans="1:5" ht="12.75">
      <c r="A65" s="251"/>
      <c r="B65" s="51"/>
      <c r="C65" s="24"/>
      <c r="D65" s="10"/>
      <c r="E65" s="24"/>
    </row>
    <row r="66" spans="1:5" ht="12.75">
      <c r="A66" s="251"/>
      <c r="B66" s="3"/>
      <c r="C66" s="24"/>
      <c r="D66" s="10"/>
      <c r="E66" s="24"/>
    </row>
    <row r="67" spans="1:5" ht="12.75">
      <c r="A67" s="251"/>
      <c r="B67" s="3"/>
      <c r="C67" s="24"/>
      <c r="D67" s="10"/>
      <c r="E67" s="24"/>
    </row>
    <row r="68" spans="1:5" ht="12.75">
      <c r="A68" s="251"/>
      <c r="B68" s="3"/>
      <c r="C68" s="24"/>
      <c r="D68" s="10"/>
      <c r="E68" s="24"/>
    </row>
    <row r="69" spans="1:5" ht="12.75">
      <c r="A69" s="251"/>
      <c r="B69" s="3"/>
      <c r="C69" s="24"/>
      <c r="D69" s="10"/>
      <c r="E69" s="24"/>
    </row>
    <row r="70" spans="1:5" ht="12.75">
      <c r="A70" s="251"/>
      <c r="B70" s="3"/>
      <c r="C70" s="24"/>
      <c r="D70" s="10"/>
      <c r="E70" s="24"/>
    </row>
    <row r="71" spans="1:5" ht="12.75">
      <c r="A71" s="251"/>
      <c r="B71" s="3"/>
      <c r="C71" s="24"/>
      <c r="D71" s="10"/>
      <c r="E71" s="24"/>
    </row>
    <row r="72" spans="1:5" ht="12.75">
      <c r="A72" s="251"/>
      <c r="B72" s="3"/>
      <c r="C72" s="24"/>
      <c r="D72" s="10"/>
      <c r="E72" s="24"/>
    </row>
    <row r="73" spans="1:5" ht="12.75">
      <c r="A73" s="251"/>
      <c r="B73" s="3"/>
      <c r="C73" s="24"/>
      <c r="D73" s="10"/>
      <c r="E73" s="24"/>
    </row>
    <row r="74" spans="1:5" ht="12.75">
      <c r="A74" s="251"/>
      <c r="B74" s="3"/>
      <c r="C74" s="24"/>
      <c r="D74" s="10"/>
      <c r="E74" s="24"/>
    </row>
    <row r="75" spans="1:5" ht="12.75">
      <c r="A75" s="251"/>
      <c r="B75" s="3"/>
      <c r="C75" s="24"/>
      <c r="D75" s="10"/>
      <c r="E75" s="24"/>
    </row>
    <row r="76" spans="1:5" ht="12.75">
      <c r="A76" s="251"/>
      <c r="B76" s="3"/>
      <c r="C76" s="24"/>
      <c r="D76" s="10"/>
      <c r="E76" s="24"/>
    </row>
    <row r="77" spans="1:5" ht="12.75">
      <c r="A77" s="251"/>
      <c r="B77" s="3"/>
      <c r="C77" s="24"/>
      <c r="D77" s="10"/>
      <c r="E77" s="24"/>
    </row>
    <row r="78" spans="1:5" ht="12.75">
      <c r="A78" s="251"/>
      <c r="B78" s="3"/>
      <c r="C78" s="24"/>
      <c r="D78" s="10"/>
      <c r="E78" s="24"/>
    </row>
    <row r="79" spans="1:5" ht="12.75">
      <c r="A79" s="251"/>
      <c r="B79" s="3"/>
      <c r="C79" s="24"/>
      <c r="D79" s="10"/>
      <c r="E79" s="24"/>
    </row>
    <row r="80" spans="1:5" ht="12.75">
      <c r="A80" s="251"/>
      <c r="B80" s="3"/>
      <c r="C80" s="24"/>
      <c r="D80" s="10"/>
      <c r="E80" s="24"/>
    </row>
    <row r="81" spans="1:5" ht="12.75">
      <c r="A81" s="251"/>
      <c r="B81" s="3"/>
      <c r="C81" s="24"/>
      <c r="D81" s="10"/>
      <c r="E81" s="24"/>
    </row>
    <row r="82" spans="1:5" ht="12.75">
      <c r="A82" s="251"/>
      <c r="B82" s="3"/>
      <c r="C82" s="24"/>
      <c r="D82" s="10"/>
      <c r="E82" s="24"/>
    </row>
    <row r="83" spans="1:5" ht="12.75">
      <c r="A83" s="251"/>
      <c r="B83" s="3"/>
      <c r="C83" s="24"/>
      <c r="D83" s="10"/>
      <c r="E83" s="24"/>
    </row>
    <row r="84" spans="1:5" ht="12.75">
      <c r="A84" s="251"/>
      <c r="B84" s="3"/>
      <c r="C84" s="24"/>
      <c r="D84" s="10"/>
      <c r="E84" s="24"/>
    </row>
    <row r="85" spans="1:7" ht="12.75">
      <c r="A85" s="253"/>
      <c r="B85" s="253"/>
      <c r="C85" s="29"/>
      <c r="D85" s="48"/>
      <c r="E85" s="29"/>
      <c r="F85" s="764"/>
      <c r="G85" s="764"/>
    </row>
    <row r="86" spans="1:7" ht="12.75">
      <c r="A86" s="69"/>
      <c r="B86" s="69"/>
      <c r="C86" s="382"/>
      <c r="D86" s="773"/>
      <c r="E86" s="382"/>
      <c r="F86" s="765"/>
      <c r="G86" s="765"/>
    </row>
  </sheetData>
  <mergeCells count="31">
    <mergeCell ref="H2:J2"/>
    <mergeCell ref="K2:M2"/>
    <mergeCell ref="N2:P2"/>
    <mergeCell ref="T2:V2"/>
    <mergeCell ref="V3:V4"/>
    <mergeCell ref="A35:B35"/>
    <mergeCell ref="A36:A38"/>
    <mergeCell ref="U3:U4"/>
    <mergeCell ref="F3:F4"/>
    <mergeCell ref="L3:L4"/>
    <mergeCell ref="A1:B4"/>
    <mergeCell ref="C1:V1"/>
    <mergeCell ref="C2:D2"/>
    <mergeCell ref="E2:G2"/>
    <mergeCell ref="A39:B39"/>
    <mergeCell ref="M3:M4"/>
    <mergeCell ref="O3:O4"/>
    <mergeCell ref="P3:P4"/>
    <mergeCell ref="G3:G4"/>
    <mergeCell ref="I3:I4"/>
    <mergeCell ref="D3:D4"/>
    <mergeCell ref="A60:B60"/>
    <mergeCell ref="A61:B61"/>
    <mergeCell ref="Q2:S2"/>
    <mergeCell ref="R3:R4"/>
    <mergeCell ref="S3:S4"/>
    <mergeCell ref="A44:B44"/>
    <mergeCell ref="A49:B49"/>
    <mergeCell ref="A52:B52"/>
    <mergeCell ref="A57:B57"/>
    <mergeCell ref="J3:J4"/>
  </mergeCells>
  <printOptions horizontalCentered="1"/>
  <pageMargins left="0.29" right="0.17" top="0.984251968503937" bottom="0.984251968503937" header="0.5118110236220472" footer="0.5118110236220472"/>
  <pageSetup firstPageNumber="22" useFirstPageNumber="1" horizontalDpi="600" verticalDpi="600" orientation="landscape" paperSize="9" scale="85" r:id="rId2"/>
  <headerFooter alignWithMargins="0">
    <oddHeader>&amp;L&amp;"Arial CE,Tučné"NÁVRH ROZPOČTU NA ROK 2004 - VÝVOJ BĚŽNÝCH VÝDAJŮ&amp;R&amp;G</oddHeader>
    <oddFooter>&amp;COddíl III. - &amp;P&amp;RVývoj běžných výdajů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75"/>
  <sheetViews>
    <sheetView workbookViewId="0" topLeftCell="A1">
      <selection activeCell="C5" sqref="C5"/>
    </sheetView>
  </sheetViews>
  <sheetFormatPr defaultColWidth="9.00390625" defaultRowHeight="12.75"/>
  <cols>
    <col min="1" max="2" width="9.125" style="978" customWidth="1"/>
    <col min="3" max="3" width="28.00390625" style="978" customWidth="1"/>
    <col min="4" max="4" width="9.125" style="978" customWidth="1"/>
    <col min="5" max="5" width="10.625" style="978" customWidth="1"/>
    <col min="6" max="6" width="1.625" style="978" customWidth="1"/>
    <col min="7" max="7" width="9.125" style="981" customWidth="1"/>
    <col min="8" max="16384" width="9.125" style="978" customWidth="1"/>
  </cols>
  <sheetData>
    <row r="3" spans="1:9" ht="26.25">
      <c r="A3" s="1380" t="s">
        <v>940</v>
      </c>
      <c r="B3" s="1380"/>
      <c r="C3" s="1380"/>
      <c r="D3" s="1380"/>
      <c r="E3" s="1380"/>
      <c r="F3" s="1380"/>
      <c r="G3" s="1380"/>
      <c r="H3" s="977"/>
      <c r="I3" s="977"/>
    </row>
    <row r="4" spans="1:6" ht="23.25">
      <c r="A4" s="979"/>
      <c r="B4" s="979"/>
      <c r="C4" s="979"/>
      <c r="D4" s="979"/>
      <c r="E4" s="979"/>
      <c r="F4" s="980"/>
    </row>
    <row r="5" spans="1:6" ht="18">
      <c r="A5" s="980"/>
      <c r="B5" s="980"/>
      <c r="C5" s="980"/>
      <c r="D5" s="980"/>
      <c r="E5" s="982"/>
      <c r="F5" s="983"/>
    </row>
    <row r="6" spans="2:7" s="983" customFormat="1" ht="19.5" customHeight="1">
      <c r="B6" s="1379" t="s">
        <v>1101</v>
      </c>
      <c r="C6" s="1379"/>
      <c r="E6" s="985" t="s">
        <v>1274</v>
      </c>
      <c r="F6" s="983" t="s">
        <v>1275</v>
      </c>
      <c r="G6" s="986" t="s">
        <v>1276</v>
      </c>
    </row>
    <row r="7" spans="2:7" s="983" customFormat="1" ht="19.5" customHeight="1">
      <c r="B7" s="1379" t="s">
        <v>1102</v>
      </c>
      <c r="C7" s="1379"/>
      <c r="E7" s="985" t="s">
        <v>1274</v>
      </c>
      <c r="F7" s="983" t="s">
        <v>1275</v>
      </c>
      <c r="G7" s="986" t="s">
        <v>1285</v>
      </c>
    </row>
    <row r="8" spans="2:7" s="983" customFormat="1" ht="19.5" customHeight="1">
      <c r="B8" s="1379" t="s">
        <v>521</v>
      </c>
      <c r="C8" s="1379"/>
      <c r="E8" s="985" t="s">
        <v>1274</v>
      </c>
      <c r="F8" s="983" t="s">
        <v>1275</v>
      </c>
      <c r="G8" s="986" t="s">
        <v>1286</v>
      </c>
    </row>
    <row r="9" spans="2:7" s="983" customFormat="1" ht="19.5" customHeight="1">
      <c r="B9" s="1379" t="s">
        <v>1103</v>
      </c>
      <c r="C9" s="1379"/>
      <c r="E9" s="985" t="s">
        <v>1274</v>
      </c>
      <c r="F9" s="983" t="s">
        <v>1275</v>
      </c>
      <c r="G9" s="986" t="s">
        <v>1287</v>
      </c>
    </row>
    <row r="10" spans="2:5" ht="12.75">
      <c r="B10" s="987"/>
      <c r="C10" s="987"/>
      <c r="D10" s="988"/>
      <c r="E10" s="989"/>
    </row>
    <row r="11" spans="2:5" ht="12.75">
      <c r="B11" s="987"/>
      <c r="C11" s="987"/>
      <c r="D11" s="988"/>
      <c r="E11" s="989"/>
    </row>
    <row r="12" spans="2:5" ht="12.75">
      <c r="B12" s="987"/>
      <c r="C12" s="987"/>
      <c r="D12" s="988"/>
      <c r="E12" s="989"/>
    </row>
    <row r="13" spans="2:5" ht="12.75">
      <c r="B13" s="987"/>
      <c r="C13" s="987"/>
      <c r="D13" s="988"/>
      <c r="E13" s="989"/>
    </row>
    <row r="14" spans="1:7" ht="26.25">
      <c r="A14" s="1380" t="s">
        <v>939</v>
      </c>
      <c r="B14" s="1380"/>
      <c r="C14" s="1380"/>
      <c r="D14" s="1380"/>
      <c r="E14" s="1380"/>
      <c r="F14" s="1380"/>
      <c r="G14" s="1380"/>
    </row>
    <row r="15" spans="1:6" ht="23.25">
      <c r="A15" s="979"/>
      <c r="B15" s="979"/>
      <c r="C15" s="979"/>
      <c r="D15" s="979"/>
      <c r="E15" s="979"/>
      <c r="F15" s="979"/>
    </row>
    <row r="16" spans="2:5" ht="12.75">
      <c r="B16" s="987"/>
      <c r="C16" s="987"/>
      <c r="D16" s="988"/>
      <c r="E16" s="989"/>
    </row>
    <row r="17" spans="1:7" ht="19.5" customHeight="1">
      <c r="A17" s="983"/>
      <c r="B17" s="1379" t="s">
        <v>1104</v>
      </c>
      <c r="C17" s="1379"/>
      <c r="E17" s="990" t="s">
        <v>1283</v>
      </c>
      <c r="F17" s="983" t="s">
        <v>1275</v>
      </c>
      <c r="G17" s="986" t="s">
        <v>1277</v>
      </c>
    </row>
    <row r="18" spans="1:8" ht="19.5" customHeight="1">
      <c r="A18" s="983"/>
      <c r="B18" s="1379" t="s">
        <v>1105</v>
      </c>
      <c r="C18" s="1379"/>
      <c r="E18" s="990" t="s">
        <v>1273</v>
      </c>
      <c r="F18" s="983" t="s">
        <v>1275</v>
      </c>
      <c r="G18" s="986" t="s">
        <v>1278</v>
      </c>
      <c r="H18" s="983"/>
    </row>
    <row r="19" spans="1:8" ht="19.5" customHeight="1">
      <c r="A19" s="983"/>
      <c r="B19" s="1379" t="s">
        <v>1106</v>
      </c>
      <c r="C19" s="1379"/>
      <c r="E19" s="990" t="s">
        <v>1284</v>
      </c>
      <c r="F19" s="983" t="s">
        <v>1275</v>
      </c>
      <c r="G19" s="986" t="s">
        <v>1288</v>
      </c>
      <c r="H19" s="983"/>
    </row>
    <row r="20" spans="1:8" ht="19.5" customHeight="1">
      <c r="A20" s="983"/>
      <c r="B20" s="1379" t="s">
        <v>1107</v>
      </c>
      <c r="C20" s="1379"/>
      <c r="E20" s="990" t="s">
        <v>1284</v>
      </c>
      <c r="F20" s="983" t="s">
        <v>1275</v>
      </c>
      <c r="G20" s="986" t="s">
        <v>1289</v>
      </c>
      <c r="H20" s="983"/>
    </row>
    <row r="21" spans="1:8" ht="19.5" customHeight="1">
      <c r="A21" s="983"/>
      <c r="B21" s="1379" t="s">
        <v>1108</v>
      </c>
      <c r="C21" s="1379"/>
      <c r="E21" s="990" t="s">
        <v>1284</v>
      </c>
      <c r="F21" s="983" t="s">
        <v>1275</v>
      </c>
      <c r="G21" s="986" t="s">
        <v>1290</v>
      </c>
      <c r="H21" s="983"/>
    </row>
    <row r="22" spans="1:8" ht="19.5" customHeight="1">
      <c r="A22" s="983"/>
      <c r="B22" s="1379" t="s">
        <v>941</v>
      </c>
      <c r="C22" s="1379"/>
      <c r="E22" s="990" t="s">
        <v>1284</v>
      </c>
      <c r="F22" s="983" t="s">
        <v>1275</v>
      </c>
      <c r="G22" s="986" t="s">
        <v>1291</v>
      </c>
      <c r="H22" s="983"/>
    </row>
    <row r="23" spans="1:8" ht="19.5" customHeight="1">
      <c r="A23" s="983"/>
      <c r="B23" s="1379" t="s">
        <v>1109</v>
      </c>
      <c r="C23" s="1379"/>
      <c r="E23" s="990" t="s">
        <v>1284</v>
      </c>
      <c r="F23" s="983" t="s">
        <v>1275</v>
      </c>
      <c r="G23" s="986" t="s">
        <v>1292</v>
      </c>
      <c r="H23" s="991"/>
    </row>
    <row r="24" spans="1:8" ht="19.5" customHeight="1">
      <c r="A24" s="983"/>
      <c r="B24" s="1379" t="s">
        <v>957</v>
      </c>
      <c r="C24" s="1379"/>
      <c r="E24" s="990" t="s">
        <v>1284</v>
      </c>
      <c r="F24" s="983" t="s">
        <v>1275</v>
      </c>
      <c r="G24" s="986" t="s">
        <v>1279</v>
      </c>
      <c r="H24" s="991"/>
    </row>
    <row r="25" spans="1:8" ht="19.5" customHeight="1">
      <c r="A25" s="983"/>
      <c r="B25" s="1379" t="s">
        <v>958</v>
      </c>
      <c r="C25" s="1379"/>
      <c r="E25" s="990" t="s">
        <v>1284</v>
      </c>
      <c r="F25" s="983" t="s">
        <v>1275</v>
      </c>
      <c r="G25" s="986" t="s">
        <v>1280</v>
      </c>
      <c r="H25" s="991"/>
    </row>
    <row r="26" spans="2:8" ht="19.5" customHeight="1">
      <c r="B26" s="1379" t="s">
        <v>959</v>
      </c>
      <c r="C26" s="1379"/>
      <c r="D26" s="992"/>
      <c r="E26" s="990" t="s">
        <v>1284</v>
      </c>
      <c r="F26" s="983" t="s">
        <v>1275</v>
      </c>
      <c r="G26" s="986" t="s">
        <v>1281</v>
      </c>
      <c r="H26" s="986"/>
    </row>
    <row r="27" spans="1:8" ht="19.5" customHeight="1">
      <c r="A27" s="993"/>
      <c r="B27" s="1379" t="s">
        <v>1272</v>
      </c>
      <c r="C27" s="1379"/>
      <c r="D27" s="993"/>
      <c r="E27" s="990" t="s">
        <v>1284</v>
      </c>
      <c r="F27" s="983" t="s">
        <v>1275</v>
      </c>
      <c r="G27" s="986" t="s">
        <v>1282</v>
      </c>
      <c r="H27" s="986"/>
    </row>
    <row r="28" spans="1:8" ht="26.25">
      <c r="A28" s="993"/>
      <c r="B28" s="993"/>
      <c r="C28" s="993"/>
      <c r="D28" s="993"/>
      <c r="E28" s="993"/>
      <c r="F28" s="994"/>
      <c r="G28" s="995"/>
      <c r="H28" s="994"/>
    </row>
    <row r="29" spans="1:8" ht="26.25">
      <c r="A29" s="1378"/>
      <c r="B29" s="1378"/>
      <c r="C29" s="1378"/>
      <c r="D29" s="1378"/>
      <c r="E29" s="1378"/>
      <c r="F29" s="996"/>
      <c r="G29" s="997"/>
      <c r="H29" s="998"/>
    </row>
    <row r="30" spans="1:8" ht="23.25">
      <c r="A30" s="999"/>
      <c r="B30" s="999"/>
      <c r="C30" s="999"/>
      <c r="D30" s="999"/>
      <c r="E30" s="999"/>
      <c r="F30" s="999"/>
      <c r="G30" s="1000"/>
      <c r="H30" s="1001"/>
    </row>
    <row r="31" spans="1:8" ht="18">
      <c r="A31" s="983"/>
      <c r="B31" s="984"/>
      <c r="C31" s="1002"/>
      <c r="D31" s="1003"/>
      <c r="E31" s="1004"/>
      <c r="F31" s="983"/>
      <c r="G31" s="986"/>
      <c r="H31" s="983"/>
    </row>
    <row r="32" spans="1:8" ht="18">
      <c r="A32" s="983"/>
      <c r="B32" s="984"/>
      <c r="C32" s="1002"/>
      <c r="D32" s="1003"/>
      <c r="E32" s="1004"/>
      <c r="F32" s="983"/>
      <c r="G32" s="986"/>
      <c r="H32" s="983"/>
    </row>
    <row r="33" spans="1:8" ht="18">
      <c r="A33" s="983"/>
      <c r="B33" s="1005"/>
      <c r="C33" s="1005"/>
      <c r="D33" s="1003"/>
      <c r="E33" s="1004"/>
      <c r="F33" s="983"/>
      <c r="G33" s="986"/>
      <c r="H33" s="983"/>
    </row>
    <row r="34" spans="2:5" ht="18">
      <c r="B34" s="984"/>
      <c r="C34" s="1002"/>
      <c r="D34" s="1003"/>
      <c r="E34" s="1004"/>
    </row>
    <row r="35" spans="2:5" ht="18">
      <c r="B35" s="984"/>
      <c r="C35" s="1002"/>
      <c r="D35" s="1003"/>
      <c r="E35" s="1004"/>
    </row>
    <row r="36" spans="2:5" ht="18">
      <c r="B36" s="984"/>
      <c r="C36" s="1002"/>
      <c r="D36" s="1003"/>
      <c r="E36" s="1004"/>
    </row>
    <row r="37" spans="2:5" ht="18">
      <c r="B37" s="984"/>
      <c r="C37" s="1002"/>
      <c r="D37" s="1003"/>
      <c r="E37" s="1004"/>
    </row>
    <row r="38" spans="2:5" ht="18">
      <c r="B38" s="984"/>
      <c r="C38" s="1002"/>
      <c r="D38" s="1003"/>
      <c r="E38" s="1004"/>
    </row>
    <row r="39" spans="2:5" ht="18">
      <c r="B39" s="984"/>
      <c r="C39" s="1002"/>
      <c r="D39" s="1003"/>
      <c r="E39" s="1004"/>
    </row>
    <row r="40" spans="2:5" ht="18">
      <c r="B40" s="984"/>
      <c r="C40" s="1002"/>
      <c r="D40" s="1003"/>
      <c r="E40" s="1004"/>
    </row>
    <row r="41" spans="2:5" ht="18">
      <c r="B41" s="984"/>
      <c r="C41" s="1002"/>
      <c r="D41" s="1003"/>
      <c r="E41" s="1004"/>
    </row>
    <row r="42" spans="2:5" ht="18">
      <c r="B42" s="984"/>
      <c r="C42" s="1002"/>
      <c r="D42" s="1003"/>
      <c r="E42" s="1004"/>
    </row>
    <row r="43" spans="2:5" ht="18">
      <c r="B43" s="984"/>
      <c r="C43" s="1002"/>
      <c r="D43" s="1003"/>
      <c r="E43" s="1004"/>
    </row>
    <row r="44" spans="2:5" ht="18">
      <c r="B44" s="984"/>
      <c r="C44" s="1002"/>
      <c r="D44" s="1003"/>
      <c r="E44" s="1004"/>
    </row>
    <row r="45" spans="2:5" ht="18">
      <c r="B45" s="984"/>
      <c r="C45" s="1002"/>
      <c r="D45" s="1003"/>
      <c r="E45" s="1004"/>
    </row>
    <row r="46" spans="2:5" ht="18">
      <c r="B46" s="984"/>
      <c r="C46" s="1002"/>
      <c r="D46" s="1003"/>
      <c r="E46" s="1004"/>
    </row>
    <row r="47" spans="2:5" ht="18">
      <c r="B47" s="984"/>
      <c r="C47" s="1002"/>
      <c r="D47" s="1003"/>
      <c r="E47" s="1004"/>
    </row>
    <row r="48" spans="2:5" ht="18">
      <c r="B48" s="984"/>
      <c r="C48" s="1002"/>
      <c r="D48" s="1003"/>
      <c r="E48" s="1004"/>
    </row>
    <row r="49" spans="2:5" ht="18">
      <c r="B49" s="984"/>
      <c r="C49" s="1002"/>
      <c r="D49" s="1003"/>
      <c r="E49" s="1004"/>
    </row>
    <row r="50" spans="2:5" ht="18">
      <c r="B50" s="984"/>
      <c r="C50" s="1002"/>
      <c r="D50" s="1003"/>
      <c r="E50" s="1004"/>
    </row>
    <row r="51" spans="2:5" ht="18">
      <c r="B51" s="984"/>
      <c r="C51" s="1002"/>
      <c r="D51" s="1003"/>
      <c r="E51" s="1004"/>
    </row>
    <row r="52" spans="2:5" ht="18">
      <c r="B52" s="984"/>
      <c r="C52" s="1002"/>
      <c r="D52" s="1003"/>
      <c r="E52" s="1004"/>
    </row>
    <row r="53" spans="2:5" ht="18">
      <c r="B53" s="984"/>
      <c r="C53" s="1002"/>
      <c r="D53" s="1003"/>
      <c r="E53" s="1004"/>
    </row>
    <row r="54" spans="2:5" ht="18">
      <c r="B54" s="984"/>
      <c r="C54" s="1002"/>
      <c r="D54" s="1003"/>
      <c r="E54" s="1004"/>
    </row>
    <row r="55" spans="2:5" ht="18">
      <c r="B55" s="984"/>
      <c r="C55" s="1002"/>
      <c r="D55" s="1003"/>
      <c r="E55" s="1004"/>
    </row>
    <row r="56" spans="2:5" ht="18">
      <c r="B56" s="984"/>
      <c r="C56" s="1002"/>
      <c r="D56" s="1003"/>
      <c r="E56" s="1004"/>
    </row>
    <row r="57" spans="2:5" ht="18">
      <c r="B57" s="984"/>
      <c r="C57" s="1002"/>
      <c r="D57" s="1003"/>
      <c r="E57" s="1004"/>
    </row>
    <row r="58" spans="2:5" ht="18">
      <c r="B58" s="984"/>
      <c r="C58" s="1002"/>
      <c r="D58" s="1003"/>
      <c r="E58" s="1004"/>
    </row>
    <row r="59" spans="2:5" ht="18">
      <c r="B59" s="984"/>
      <c r="C59" s="1002"/>
      <c r="D59" s="1003"/>
      <c r="E59" s="1004"/>
    </row>
    <row r="60" spans="2:5" ht="18">
      <c r="B60" s="984"/>
      <c r="C60" s="1002"/>
      <c r="D60" s="1003"/>
      <c r="E60" s="1004"/>
    </row>
    <row r="61" spans="2:5" ht="18">
      <c r="B61" s="984"/>
      <c r="C61" s="1002"/>
      <c r="D61" s="1003"/>
      <c r="E61" s="1004"/>
    </row>
    <row r="62" spans="2:5" ht="18">
      <c r="B62" s="984"/>
      <c r="C62" s="1002"/>
      <c r="D62" s="1003"/>
      <c r="E62" s="1004"/>
    </row>
    <row r="63" spans="2:5" ht="18">
      <c r="B63" s="984"/>
      <c r="C63" s="1002"/>
      <c r="D63" s="1003"/>
      <c r="E63" s="1004"/>
    </row>
    <row r="64" spans="2:5" ht="18">
      <c r="B64" s="984"/>
      <c r="C64" s="1002"/>
      <c r="D64" s="1003"/>
      <c r="E64" s="1004"/>
    </row>
    <row r="65" spans="2:5" ht="18">
      <c r="B65" s="984"/>
      <c r="C65" s="1002"/>
      <c r="D65" s="1003"/>
      <c r="E65" s="1004"/>
    </row>
    <row r="66" spans="2:5" ht="18">
      <c r="B66" s="984"/>
      <c r="C66" s="1002"/>
      <c r="D66" s="1003"/>
      <c r="E66" s="1004"/>
    </row>
    <row r="67" spans="2:5" ht="18">
      <c r="B67" s="984"/>
      <c r="C67" s="1002"/>
      <c r="D67" s="1003"/>
      <c r="E67" s="1004"/>
    </row>
    <row r="68" spans="2:5" ht="18">
      <c r="B68" s="984"/>
      <c r="C68" s="1002"/>
      <c r="D68" s="1003"/>
      <c r="E68" s="1004"/>
    </row>
    <row r="69" spans="2:5" ht="18">
      <c r="B69" s="984"/>
      <c r="C69" s="1002"/>
      <c r="D69" s="1003"/>
      <c r="E69" s="1004"/>
    </row>
    <row r="70" spans="2:5" ht="18">
      <c r="B70" s="984"/>
      <c r="C70" s="1002"/>
      <c r="D70" s="1003"/>
      <c r="E70" s="1004"/>
    </row>
    <row r="71" spans="2:5" ht="18">
      <c r="B71" s="984"/>
      <c r="C71" s="1002"/>
      <c r="D71" s="1003"/>
      <c r="E71" s="1004"/>
    </row>
    <row r="72" spans="2:5" ht="18">
      <c r="B72" s="984"/>
      <c r="C72" s="1002"/>
      <c r="D72" s="1003"/>
      <c r="E72" s="1004"/>
    </row>
    <row r="73" spans="2:5" ht="18">
      <c r="B73" s="984"/>
      <c r="C73" s="1002"/>
      <c r="D73" s="1003"/>
      <c r="E73" s="1004"/>
    </row>
    <row r="74" spans="2:5" ht="18">
      <c r="B74" s="984"/>
      <c r="C74" s="1002"/>
      <c r="D74" s="1003"/>
      <c r="E74" s="1004"/>
    </row>
    <row r="75" spans="2:5" ht="18">
      <c r="B75" s="984"/>
      <c r="C75" s="1002"/>
      <c r="D75" s="1003"/>
      <c r="E75" s="1004"/>
    </row>
  </sheetData>
  <mergeCells count="18">
    <mergeCell ref="A3:G3"/>
    <mergeCell ref="B6:C6"/>
    <mergeCell ref="B7:C7"/>
    <mergeCell ref="B8:C8"/>
    <mergeCell ref="B18:C18"/>
    <mergeCell ref="B19:C19"/>
    <mergeCell ref="B9:C9"/>
    <mergeCell ref="A14:G14"/>
    <mergeCell ref="B17:C17"/>
    <mergeCell ref="B22:C22"/>
    <mergeCell ref="B23:C23"/>
    <mergeCell ref="B20:C20"/>
    <mergeCell ref="B21:C21"/>
    <mergeCell ref="A29:E29"/>
    <mergeCell ref="B26:C26"/>
    <mergeCell ref="B27:C27"/>
    <mergeCell ref="B24:C24"/>
    <mergeCell ref="B25:C25"/>
  </mergeCells>
  <printOptions/>
  <pageMargins left="0.75" right="0.75" top="1.14" bottom="1" header="0.4921259845" footer="0.4921259845"/>
  <pageSetup horizontalDpi="600" verticalDpi="600" orientation="portrait" paperSize="9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329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.375" style="940" customWidth="1"/>
    <col min="2" max="2" width="3.875" style="946" customWidth="1"/>
    <col min="3" max="3" width="4.875" style="941" customWidth="1"/>
    <col min="4" max="5" width="4.25390625" style="940" customWidth="1"/>
    <col min="6" max="6" width="35.125" style="941" customWidth="1"/>
    <col min="7" max="7" width="8.25390625" style="941" bestFit="1" customWidth="1"/>
    <col min="8" max="8" width="8.875" style="941" customWidth="1"/>
    <col min="9" max="9" width="8.25390625" style="945" bestFit="1" customWidth="1"/>
    <col min="10" max="10" width="8.875" style="939" customWidth="1"/>
    <col min="11" max="11" width="7.875" style="937" bestFit="1" customWidth="1"/>
    <col min="12" max="12" width="5.875" style="937" customWidth="1"/>
    <col min="13" max="14" width="5.375" style="937" customWidth="1"/>
    <col min="15" max="16384" width="9.125" style="937" customWidth="1"/>
  </cols>
  <sheetData>
    <row r="1" spans="1:11" ht="11.25">
      <c r="A1" s="1152" t="s">
        <v>217</v>
      </c>
      <c r="B1" s="1153"/>
      <c r="C1" s="1153"/>
      <c r="D1" s="1153"/>
      <c r="E1" s="1153"/>
      <c r="F1" s="1154"/>
      <c r="G1" s="1146" t="s">
        <v>214</v>
      </c>
      <c r="H1" s="1147"/>
      <c r="I1" s="1147"/>
      <c r="J1" s="1147"/>
      <c r="K1" s="1147"/>
    </row>
    <row r="2" spans="1:11" ht="59.25" customHeight="1">
      <c r="A2" s="1155" t="s">
        <v>219</v>
      </c>
      <c r="B2" s="1158" t="s">
        <v>1609</v>
      </c>
      <c r="C2" s="1158"/>
      <c r="D2" s="1155" t="s">
        <v>220</v>
      </c>
      <c r="E2" s="1161" t="s">
        <v>221</v>
      </c>
      <c r="F2" s="1164" t="s">
        <v>1610</v>
      </c>
      <c r="G2" s="947" t="s">
        <v>581</v>
      </c>
      <c r="H2" s="948" t="s">
        <v>100</v>
      </c>
      <c r="I2" s="949" t="s">
        <v>561</v>
      </c>
      <c r="J2" s="950" t="s">
        <v>559</v>
      </c>
      <c r="K2" s="896" t="s">
        <v>560</v>
      </c>
    </row>
    <row r="3" spans="1:11" ht="3" customHeight="1">
      <c r="A3" s="1156"/>
      <c r="B3" s="1159"/>
      <c r="C3" s="1159"/>
      <c r="D3" s="1156"/>
      <c r="E3" s="1162"/>
      <c r="F3" s="1165"/>
      <c r="G3" s="951"/>
      <c r="H3" s="952"/>
      <c r="I3" s="953"/>
      <c r="J3" s="954"/>
      <c r="K3" s="919"/>
    </row>
    <row r="4" spans="1:11" ht="7.5" customHeight="1">
      <c r="A4" s="1157"/>
      <c r="B4" s="1160"/>
      <c r="C4" s="1160"/>
      <c r="D4" s="1157"/>
      <c r="E4" s="1163"/>
      <c r="F4" s="1166"/>
      <c r="G4" s="955" t="s">
        <v>222</v>
      </c>
      <c r="H4" s="956" t="s">
        <v>222</v>
      </c>
      <c r="I4" s="957" t="s">
        <v>222</v>
      </c>
      <c r="J4" s="958" t="s">
        <v>222</v>
      </c>
      <c r="K4" s="920" t="s">
        <v>222</v>
      </c>
    </row>
    <row r="5" spans="1:26" s="938" customFormat="1" ht="12.75" customHeight="1">
      <c r="A5" s="103">
        <v>1000</v>
      </c>
      <c r="B5" s="18">
        <v>101</v>
      </c>
      <c r="C5" s="41" t="s">
        <v>718</v>
      </c>
      <c r="D5" s="103">
        <v>1332</v>
      </c>
      <c r="E5" s="102"/>
      <c r="F5" s="104" t="s">
        <v>433</v>
      </c>
      <c r="G5" s="966">
        <v>0</v>
      </c>
      <c r="H5" s="934">
        <v>0</v>
      </c>
      <c r="I5" s="963">
        <v>0</v>
      </c>
      <c r="J5" s="935">
        <v>0</v>
      </c>
      <c r="K5" s="936">
        <v>5</v>
      </c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</row>
    <row r="6" spans="1:11" ht="12" customHeight="1">
      <c r="A6" s="103">
        <v>1001</v>
      </c>
      <c r="B6" s="18" t="s">
        <v>717</v>
      </c>
      <c r="C6" s="41" t="s">
        <v>718</v>
      </c>
      <c r="D6" s="18" t="s">
        <v>1193</v>
      </c>
      <c r="E6" s="18"/>
      <c r="F6" s="2" t="s">
        <v>234</v>
      </c>
      <c r="G6" s="912">
        <v>120</v>
      </c>
      <c r="H6" s="123">
        <v>1111.2</v>
      </c>
      <c r="I6" s="12">
        <v>500</v>
      </c>
      <c r="J6" s="6">
        <v>674</v>
      </c>
      <c r="K6" s="128">
        <v>650</v>
      </c>
    </row>
    <row r="7" spans="1:11" ht="12" customHeight="1">
      <c r="A7" s="103">
        <v>1002</v>
      </c>
      <c r="B7" s="14">
        <v>101</v>
      </c>
      <c r="C7" s="22" t="s">
        <v>718</v>
      </c>
      <c r="D7" s="14">
        <v>1361</v>
      </c>
      <c r="E7" s="14"/>
      <c r="F7" s="15" t="s">
        <v>1194</v>
      </c>
      <c r="G7" s="912">
        <v>15</v>
      </c>
      <c r="H7" s="123">
        <v>21.5</v>
      </c>
      <c r="I7" s="12">
        <v>20</v>
      </c>
      <c r="J7" s="6">
        <v>88</v>
      </c>
      <c r="K7" s="128">
        <v>100</v>
      </c>
    </row>
    <row r="8" spans="1:11" ht="12" customHeight="1">
      <c r="A8" s="103">
        <v>1003</v>
      </c>
      <c r="B8" s="14">
        <v>101</v>
      </c>
      <c r="C8" s="22" t="s">
        <v>718</v>
      </c>
      <c r="D8" s="14">
        <v>1361</v>
      </c>
      <c r="E8" s="14"/>
      <c r="F8" s="15" t="s">
        <v>76</v>
      </c>
      <c r="G8" s="912">
        <v>0</v>
      </c>
      <c r="H8" s="123">
        <v>0</v>
      </c>
      <c r="I8" s="12">
        <v>115</v>
      </c>
      <c r="J8" s="6">
        <v>115</v>
      </c>
      <c r="K8" s="128">
        <v>90</v>
      </c>
    </row>
    <row r="9" spans="1:11" ht="12" customHeight="1">
      <c r="A9" s="103">
        <v>1004</v>
      </c>
      <c r="B9" s="14">
        <v>101</v>
      </c>
      <c r="C9" s="22" t="s">
        <v>718</v>
      </c>
      <c r="D9" s="14">
        <v>1361</v>
      </c>
      <c r="E9" s="14"/>
      <c r="F9" s="15" t="s">
        <v>434</v>
      </c>
      <c r="G9" s="912">
        <v>0</v>
      </c>
      <c r="H9" s="123">
        <v>0</v>
      </c>
      <c r="I9" s="12">
        <v>0</v>
      </c>
      <c r="J9" s="6">
        <v>0</v>
      </c>
      <c r="K9" s="128">
        <v>95</v>
      </c>
    </row>
    <row r="10" spans="1:11" ht="12" customHeight="1">
      <c r="A10" s="103">
        <v>1005</v>
      </c>
      <c r="B10" s="18" t="s">
        <v>1195</v>
      </c>
      <c r="C10" s="41" t="s">
        <v>1196</v>
      </c>
      <c r="D10" s="18" t="s">
        <v>1197</v>
      </c>
      <c r="E10" s="18"/>
      <c r="F10" s="2" t="s">
        <v>1187</v>
      </c>
      <c r="G10" s="912">
        <v>163056</v>
      </c>
      <c r="H10" s="123">
        <v>163236</v>
      </c>
      <c r="I10" s="12">
        <v>185961</v>
      </c>
      <c r="J10" s="6">
        <v>185961</v>
      </c>
      <c r="K10" s="128">
        <v>191843</v>
      </c>
    </row>
    <row r="11" spans="1:11" ht="12" customHeight="1">
      <c r="A11" s="103">
        <v>1006</v>
      </c>
      <c r="B11" s="18" t="s">
        <v>1195</v>
      </c>
      <c r="C11" s="41" t="s">
        <v>1196</v>
      </c>
      <c r="D11" s="18" t="s">
        <v>1198</v>
      </c>
      <c r="E11" s="18"/>
      <c r="F11" s="2" t="s">
        <v>1460</v>
      </c>
      <c r="G11" s="912">
        <v>83758</v>
      </c>
      <c r="H11" s="123">
        <v>88680.6</v>
      </c>
      <c r="I11" s="12">
        <v>88343</v>
      </c>
      <c r="J11" s="6">
        <v>88343</v>
      </c>
      <c r="K11" s="128">
        <v>98897</v>
      </c>
    </row>
    <row r="12" spans="1:11" ht="12" customHeight="1">
      <c r="A12" s="103">
        <v>1007</v>
      </c>
      <c r="B12" s="18" t="s">
        <v>1195</v>
      </c>
      <c r="C12" s="41" t="s">
        <v>1196</v>
      </c>
      <c r="D12" s="18">
        <v>1113</v>
      </c>
      <c r="E12" s="18"/>
      <c r="F12" s="2" t="s">
        <v>1461</v>
      </c>
      <c r="G12" s="912">
        <v>13965</v>
      </c>
      <c r="H12" s="123">
        <v>11218.9</v>
      </c>
      <c r="I12" s="12">
        <v>9737</v>
      </c>
      <c r="J12" s="6">
        <v>9737</v>
      </c>
      <c r="K12" s="128">
        <v>9666</v>
      </c>
    </row>
    <row r="13" spans="1:11" ht="12" customHeight="1">
      <c r="A13" s="103">
        <v>1008</v>
      </c>
      <c r="B13" s="18" t="s">
        <v>1195</v>
      </c>
      <c r="C13" s="41" t="s">
        <v>1196</v>
      </c>
      <c r="D13" s="18" t="s">
        <v>1199</v>
      </c>
      <c r="E13" s="18"/>
      <c r="F13" s="2" t="s">
        <v>1200</v>
      </c>
      <c r="G13" s="912">
        <v>125685</v>
      </c>
      <c r="H13" s="123">
        <v>166166.8</v>
      </c>
      <c r="I13" s="12">
        <v>179324</v>
      </c>
      <c r="J13" s="6">
        <v>179324</v>
      </c>
      <c r="K13" s="128">
        <v>183663</v>
      </c>
    </row>
    <row r="14" spans="1:11" ht="12" customHeight="1">
      <c r="A14" s="18" t="s">
        <v>1375</v>
      </c>
      <c r="B14" s="18">
        <v>102</v>
      </c>
      <c r="C14" s="41" t="s">
        <v>1196</v>
      </c>
      <c r="D14" s="18">
        <v>1122</v>
      </c>
      <c r="E14" s="18"/>
      <c r="F14" s="2" t="s">
        <v>77</v>
      </c>
      <c r="G14" s="912">
        <v>0</v>
      </c>
      <c r="H14" s="123">
        <v>4329.8</v>
      </c>
      <c r="I14" s="12">
        <v>0</v>
      </c>
      <c r="J14" s="6">
        <v>0</v>
      </c>
      <c r="K14" s="128">
        <v>0</v>
      </c>
    </row>
    <row r="15" spans="1:11" ht="12" customHeight="1">
      <c r="A15" s="18" t="s">
        <v>1375</v>
      </c>
      <c r="B15" s="18">
        <v>102</v>
      </c>
      <c r="C15" s="41" t="s">
        <v>1196</v>
      </c>
      <c r="D15" s="18">
        <v>1129</v>
      </c>
      <c r="E15" s="18"/>
      <c r="F15" s="2" t="s">
        <v>78</v>
      </c>
      <c r="G15" s="912">
        <v>200</v>
      </c>
      <c r="H15" s="123">
        <v>231.4</v>
      </c>
      <c r="I15" s="12">
        <v>0</v>
      </c>
      <c r="J15" s="6">
        <v>0</v>
      </c>
      <c r="K15" s="128">
        <v>0</v>
      </c>
    </row>
    <row r="16" spans="1:11" ht="12" customHeight="1">
      <c r="A16" s="18">
        <v>1009</v>
      </c>
      <c r="B16" s="18" t="s">
        <v>1195</v>
      </c>
      <c r="C16" s="41" t="s">
        <v>1196</v>
      </c>
      <c r="D16" s="18">
        <v>1211</v>
      </c>
      <c r="E16" s="18"/>
      <c r="F16" s="2" t="s">
        <v>1606</v>
      </c>
      <c r="G16" s="912">
        <v>268026</v>
      </c>
      <c r="H16" s="123">
        <v>256598.3</v>
      </c>
      <c r="I16" s="12">
        <v>265335</v>
      </c>
      <c r="J16" s="6">
        <v>265335</v>
      </c>
      <c r="K16" s="128">
        <v>289994</v>
      </c>
    </row>
    <row r="17" spans="1:11" ht="12" customHeight="1">
      <c r="A17" s="18">
        <v>1010</v>
      </c>
      <c r="B17" s="18" t="s">
        <v>1195</v>
      </c>
      <c r="C17" s="41" t="s">
        <v>1196</v>
      </c>
      <c r="D17" s="18">
        <v>1361</v>
      </c>
      <c r="E17" s="18"/>
      <c r="F17" s="2" t="s">
        <v>1194</v>
      </c>
      <c r="G17" s="912">
        <v>3500</v>
      </c>
      <c r="H17" s="123">
        <v>7215.4</v>
      </c>
      <c r="I17" s="12">
        <v>3500</v>
      </c>
      <c r="J17" s="6">
        <v>3500</v>
      </c>
      <c r="K17" s="128">
        <v>7200</v>
      </c>
    </row>
    <row r="18" spans="1:11" ht="12" customHeight="1">
      <c r="A18" s="18">
        <v>1011</v>
      </c>
      <c r="B18" s="18">
        <v>102</v>
      </c>
      <c r="C18" s="41" t="s">
        <v>1196</v>
      </c>
      <c r="D18" s="18">
        <v>1334</v>
      </c>
      <c r="E18" s="18"/>
      <c r="F18" s="2" t="s">
        <v>103</v>
      </c>
      <c r="G18" s="912">
        <v>10</v>
      </c>
      <c r="H18" s="123">
        <v>137.4</v>
      </c>
      <c r="I18" s="12">
        <v>140</v>
      </c>
      <c r="J18" s="6">
        <v>140</v>
      </c>
      <c r="K18" s="128">
        <v>150</v>
      </c>
    </row>
    <row r="19" spans="1:11" ht="12" customHeight="1">
      <c r="A19" s="18">
        <v>1012</v>
      </c>
      <c r="B19" s="14">
        <v>102</v>
      </c>
      <c r="C19" s="22" t="s">
        <v>1196</v>
      </c>
      <c r="D19" s="14">
        <v>1337</v>
      </c>
      <c r="E19" s="14"/>
      <c r="F19" s="15" t="s">
        <v>638</v>
      </c>
      <c r="G19" s="912">
        <v>0</v>
      </c>
      <c r="H19" s="123">
        <v>0</v>
      </c>
      <c r="I19" s="12">
        <v>41000</v>
      </c>
      <c r="J19" s="6">
        <v>41000</v>
      </c>
      <c r="K19" s="128">
        <v>40300</v>
      </c>
    </row>
    <row r="20" spans="1:11" ht="12" customHeight="1">
      <c r="A20" s="18" t="s">
        <v>1375</v>
      </c>
      <c r="B20" s="18">
        <v>102</v>
      </c>
      <c r="C20" s="41" t="s">
        <v>1196</v>
      </c>
      <c r="D20" s="14">
        <v>1337</v>
      </c>
      <c r="E20" s="14"/>
      <c r="F20" s="15" t="s">
        <v>104</v>
      </c>
      <c r="G20" s="912">
        <v>40000</v>
      </c>
      <c r="H20" s="123">
        <v>39075.6</v>
      </c>
      <c r="I20" s="12">
        <v>1800</v>
      </c>
      <c r="J20" s="6">
        <v>1800</v>
      </c>
      <c r="K20" s="128">
        <v>0</v>
      </c>
    </row>
    <row r="21" spans="1:11" ht="12" customHeight="1">
      <c r="A21" s="18">
        <v>1013</v>
      </c>
      <c r="B21" s="18" t="s">
        <v>1195</v>
      </c>
      <c r="C21" s="41" t="s">
        <v>1196</v>
      </c>
      <c r="D21" s="18" t="s">
        <v>1201</v>
      </c>
      <c r="E21" s="18"/>
      <c r="F21" s="2" t="s">
        <v>1202</v>
      </c>
      <c r="G21" s="912">
        <v>3200</v>
      </c>
      <c r="H21" s="123">
        <v>2934</v>
      </c>
      <c r="I21" s="12">
        <v>3100</v>
      </c>
      <c r="J21" s="6">
        <v>3100</v>
      </c>
      <c r="K21" s="128">
        <v>3100</v>
      </c>
    </row>
    <row r="22" spans="1:11" ht="12" customHeight="1">
      <c r="A22" s="18">
        <v>1014</v>
      </c>
      <c r="B22" s="18" t="s">
        <v>1195</v>
      </c>
      <c r="C22" s="41" t="s">
        <v>1196</v>
      </c>
      <c r="D22" s="18" t="s">
        <v>1203</v>
      </c>
      <c r="E22" s="18"/>
      <c r="F22" s="2" t="s">
        <v>105</v>
      </c>
      <c r="G22" s="912">
        <v>1300</v>
      </c>
      <c r="H22" s="123">
        <v>1252.1</v>
      </c>
      <c r="I22" s="12">
        <v>1300</v>
      </c>
      <c r="J22" s="6">
        <v>1300</v>
      </c>
      <c r="K22" s="128">
        <v>1200</v>
      </c>
    </row>
    <row r="23" spans="1:11" ht="12" customHeight="1">
      <c r="A23" s="18">
        <v>1015</v>
      </c>
      <c r="B23" s="18" t="s">
        <v>1195</v>
      </c>
      <c r="C23" s="41" t="s">
        <v>1196</v>
      </c>
      <c r="D23" s="18" t="s">
        <v>1204</v>
      </c>
      <c r="E23" s="18"/>
      <c r="F23" s="2" t="s">
        <v>1205</v>
      </c>
      <c r="G23" s="912">
        <v>500</v>
      </c>
      <c r="H23" s="123">
        <v>322</v>
      </c>
      <c r="I23" s="12">
        <v>500</v>
      </c>
      <c r="J23" s="6">
        <v>500</v>
      </c>
      <c r="K23" s="128">
        <v>150</v>
      </c>
    </row>
    <row r="24" spans="1:11" ht="12" customHeight="1">
      <c r="A24" s="18">
        <v>1016</v>
      </c>
      <c r="B24" s="18" t="s">
        <v>1195</v>
      </c>
      <c r="C24" s="41" t="s">
        <v>1196</v>
      </c>
      <c r="D24" s="18" t="s">
        <v>1206</v>
      </c>
      <c r="E24" s="18"/>
      <c r="F24" s="2" t="s">
        <v>1207</v>
      </c>
      <c r="G24" s="912">
        <v>1300</v>
      </c>
      <c r="H24" s="123">
        <v>774.9</v>
      </c>
      <c r="I24" s="12">
        <v>1400</v>
      </c>
      <c r="J24" s="6">
        <v>1400</v>
      </c>
      <c r="K24" s="128">
        <v>1000</v>
      </c>
    </row>
    <row r="25" spans="1:11" ht="12" customHeight="1">
      <c r="A25" s="18">
        <v>1017</v>
      </c>
      <c r="B25" s="18" t="s">
        <v>1195</v>
      </c>
      <c r="C25" s="41" t="s">
        <v>1196</v>
      </c>
      <c r="D25" s="18" t="s">
        <v>1208</v>
      </c>
      <c r="E25" s="18"/>
      <c r="F25" s="2" t="s">
        <v>235</v>
      </c>
      <c r="G25" s="912">
        <v>900</v>
      </c>
      <c r="H25" s="123">
        <v>896.6</v>
      </c>
      <c r="I25" s="12">
        <v>870</v>
      </c>
      <c r="J25" s="6">
        <v>870</v>
      </c>
      <c r="K25" s="128">
        <v>620</v>
      </c>
    </row>
    <row r="26" spans="1:11" ht="12" customHeight="1">
      <c r="A26" s="18">
        <v>1018</v>
      </c>
      <c r="B26" s="18">
        <v>102</v>
      </c>
      <c r="C26" s="41" t="s">
        <v>1196</v>
      </c>
      <c r="D26" s="18">
        <v>1347</v>
      </c>
      <c r="E26" s="18"/>
      <c r="F26" s="2" t="s">
        <v>1209</v>
      </c>
      <c r="G26" s="912">
        <v>8400</v>
      </c>
      <c r="H26" s="123">
        <v>9207.9</v>
      </c>
      <c r="I26" s="12">
        <v>8200</v>
      </c>
      <c r="J26" s="6">
        <v>8200</v>
      </c>
      <c r="K26" s="128">
        <v>8500</v>
      </c>
    </row>
    <row r="27" spans="1:11" ht="12" customHeight="1">
      <c r="A27" s="18" t="s">
        <v>1375</v>
      </c>
      <c r="B27" s="18">
        <v>102</v>
      </c>
      <c r="C27" s="41" t="s">
        <v>1196</v>
      </c>
      <c r="D27" s="14">
        <v>1349</v>
      </c>
      <c r="E27" s="14"/>
      <c r="F27" s="15" t="s">
        <v>619</v>
      </c>
      <c r="G27" s="912">
        <v>0</v>
      </c>
      <c r="H27" s="123">
        <v>0</v>
      </c>
      <c r="I27" s="12">
        <v>160</v>
      </c>
      <c r="J27" s="6">
        <v>160</v>
      </c>
      <c r="K27" s="128">
        <v>0</v>
      </c>
    </row>
    <row r="28" spans="1:11" ht="12" customHeight="1">
      <c r="A28" s="18">
        <v>1019</v>
      </c>
      <c r="B28" s="18">
        <v>102</v>
      </c>
      <c r="C28" s="41" t="s">
        <v>1196</v>
      </c>
      <c r="D28" s="14">
        <v>1351</v>
      </c>
      <c r="E28" s="14"/>
      <c r="F28" s="15" t="s">
        <v>236</v>
      </c>
      <c r="G28" s="912">
        <v>0</v>
      </c>
      <c r="H28" s="123">
        <v>0</v>
      </c>
      <c r="I28" s="12">
        <v>3500</v>
      </c>
      <c r="J28" s="6">
        <v>3500</v>
      </c>
      <c r="K28" s="128">
        <v>3730</v>
      </c>
    </row>
    <row r="29" spans="1:11" ht="12" customHeight="1">
      <c r="A29" s="18">
        <v>1020</v>
      </c>
      <c r="B29" s="18" t="s">
        <v>1195</v>
      </c>
      <c r="C29" s="41" t="s">
        <v>1196</v>
      </c>
      <c r="D29" s="18" t="s">
        <v>1210</v>
      </c>
      <c r="E29" s="18"/>
      <c r="F29" s="2" t="s">
        <v>1211</v>
      </c>
      <c r="G29" s="912">
        <v>31000</v>
      </c>
      <c r="H29" s="123">
        <v>31867.2</v>
      </c>
      <c r="I29" s="12">
        <v>32100</v>
      </c>
      <c r="J29" s="6">
        <v>32100</v>
      </c>
      <c r="K29" s="128">
        <v>32100</v>
      </c>
    </row>
    <row r="30" spans="1:11" ht="12" customHeight="1">
      <c r="A30" s="18">
        <v>1021</v>
      </c>
      <c r="B30" s="18">
        <v>103</v>
      </c>
      <c r="C30" s="41" t="s">
        <v>1360</v>
      </c>
      <c r="D30" s="18">
        <v>1361</v>
      </c>
      <c r="E30" s="18"/>
      <c r="F30" s="2" t="s">
        <v>1194</v>
      </c>
      <c r="G30" s="912">
        <v>0</v>
      </c>
      <c r="H30" s="123">
        <v>0</v>
      </c>
      <c r="I30" s="12">
        <v>7600</v>
      </c>
      <c r="J30" s="6">
        <v>8395</v>
      </c>
      <c r="K30" s="128">
        <v>11000</v>
      </c>
    </row>
    <row r="31" spans="1:11" ht="12" customHeight="1">
      <c r="A31" s="18">
        <v>1022</v>
      </c>
      <c r="B31" s="18">
        <v>106</v>
      </c>
      <c r="C31" s="41" t="s">
        <v>1234</v>
      </c>
      <c r="D31" s="18">
        <v>1361</v>
      </c>
      <c r="E31" s="18"/>
      <c r="F31" s="2" t="s">
        <v>1194</v>
      </c>
      <c r="G31" s="912">
        <v>0</v>
      </c>
      <c r="H31" s="123">
        <v>0</v>
      </c>
      <c r="I31" s="12">
        <v>0</v>
      </c>
      <c r="J31" s="6">
        <v>0</v>
      </c>
      <c r="K31" s="128">
        <v>23</v>
      </c>
    </row>
    <row r="32" spans="1:11" ht="12" customHeight="1">
      <c r="A32" s="18" t="s">
        <v>1375</v>
      </c>
      <c r="B32" s="18">
        <v>108</v>
      </c>
      <c r="C32" s="41" t="s">
        <v>1236</v>
      </c>
      <c r="D32" s="18">
        <v>1361</v>
      </c>
      <c r="E32" s="14"/>
      <c r="F32" s="2" t="s">
        <v>1194</v>
      </c>
      <c r="G32" s="912">
        <v>110</v>
      </c>
      <c r="H32" s="123">
        <v>98.6</v>
      </c>
      <c r="I32" s="12">
        <v>0</v>
      </c>
      <c r="J32" s="6">
        <v>0</v>
      </c>
      <c r="K32" s="128">
        <v>0</v>
      </c>
    </row>
    <row r="33" spans="1:11" ht="12" customHeight="1">
      <c r="A33" s="18">
        <v>1023</v>
      </c>
      <c r="B33" s="18">
        <v>109</v>
      </c>
      <c r="C33" s="41" t="s">
        <v>1361</v>
      </c>
      <c r="D33" s="18">
        <v>1361</v>
      </c>
      <c r="E33" s="18"/>
      <c r="F33" s="2" t="s">
        <v>1194</v>
      </c>
      <c r="G33" s="912">
        <v>0</v>
      </c>
      <c r="H33" s="123">
        <v>0</v>
      </c>
      <c r="I33" s="12">
        <v>2500</v>
      </c>
      <c r="J33" s="6">
        <v>2500</v>
      </c>
      <c r="K33" s="128">
        <v>3700</v>
      </c>
    </row>
    <row r="34" spans="1:11" ht="12" customHeight="1">
      <c r="A34" s="18">
        <v>1024</v>
      </c>
      <c r="B34" s="18">
        <v>110</v>
      </c>
      <c r="C34" s="41" t="s">
        <v>1212</v>
      </c>
      <c r="D34" s="18">
        <v>1361</v>
      </c>
      <c r="E34" s="14"/>
      <c r="F34" s="2" t="s">
        <v>1194</v>
      </c>
      <c r="G34" s="912">
        <v>1200</v>
      </c>
      <c r="H34" s="123">
        <v>1360.4</v>
      </c>
      <c r="I34" s="12">
        <v>0</v>
      </c>
      <c r="J34" s="6">
        <v>0</v>
      </c>
      <c r="K34" s="128">
        <v>20</v>
      </c>
    </row>
    <row r="35" spans="1:11" ht="12" customHeight="1">
      <c r="A35" s="18">
        <v>1025</v>
      </c>
      <c r="B35" s="18" t="s">
        <v>1213</v>
      </c>
      <c r="C35" s="41" t="s">
        <v>1365</v>
      </c>
      <c r="D35" s="18">
        <v>1361</v>
      </c>
      <c r="E35" s="18"/>
      <c r="F35" s="2" t="s">
        <v>1194</v>
      </c>
      <c r="G35" s="912">
        <v>2050</v>
      </c>
      <c r="H35" s="123">
        <v>1912.9</v>
      </c>
      <c r="I35" s="12">
        <v>2050</v>
      </c>
      <c r="J35" s="6">
        <v>2050</v>
      </c>
      <c r="K35" s="128">
        <v>2000</v>
      </c>
    </row>
    <row r="36" spans="1:62" s="942" customFormat="1" ht="11.25">
      <c r="A36" s="18">
        <v>1026</v>
      </c>
      <c r="B36" s="18" t="s">
        <v>1214</v>
      </c>
      <c r="C36" s="41" t="s">
        <v>1215</v>
      </c>
      <c r="D36" s="18">
        <v>1361</v>
      </c>
      <c r="E36" s="18"/>
      <c r="F36" s="2" t="s">
        <v>1194</v>
      </c>
      <c r="G36" s="912">
        <v>2850</v>
      </c>
      <c r="H36" s="123">
        <v>3003.6</v>
      </c>
      <c r="I36" s="12">
        <v>4500</v>
      </c>
      <c r="J36" s="6">
        <v>4500</v>
      </c>
      <c r="K36" s="128">
        <v>4500</v>
      </c>
      <c r="L36" s="937"/>
      <c r="M36" s="937"/>
      <c r="N36" s="937"/>
      <c r="O36" s="937"/>
      <c r="P36" s="937"/>
      <c r="Q36" s="937"/>
      <c r="R36" s="937"/>
      <c r="S36" s="937"/>
      <c r="T36" s="937"/>
      <c r="U36" s="937"/>
      <c r="V36" s="937"/>
      <c r="W36" s="937"/>
      <c r="X36" s="937"/>
      <c r="Y36" s="937"/>
      <c r="Z36" s="937"/>
      <c r="AA36" s="937"/>
      <c r="AB36" s="937"/>
      <c r="AC36" s="937"/>
      <c r="AD36" s="937"/>
      <c r="AE36" s="937"/>
      <c r="AF36" s="937"/>
      <c r="AG36" s="937"/>
      <c r="AH36" s="937"/>
      <c r="AI36" s="937"/>
      <c r="AJ36" s="937"/>
      <c r="AK36" s="937"/>
      <c r="AL36" s="937"/>
      <c r="AM36" s="937"/>
      <c r="AN36" s="937"/>
      <c r="AO36" s="937"/>
      <c r="AP36" s="937"/>
      <c r="AQ36" s="937"/>
      <c r="AR36" s="937"/>
      <c r="AS36" s="937"/>
      <c r="AT36" s="937"/>
      <c r="AU36" s="937"/>
      <c r="AV36" s="937"/>
      <c r="AW36" s="937"/>
      <c r="AX36" s="937"/>
      <c r="AY36" s="937"/>
      <c r="AZ36" s="937"/>
      <c r="BA36" s="937"/>
      <c r="BB36" s="937"/>
      <c r="BC36" s="937"/>
      <c r="BD36" s="937"/>
      <c r="BE36" s="937"/>
      <c r="BF36" s="937"/>
      <c r="BG36" s="937"/>
      <c r="BH36" s="937"/>
      <c r="BI36" s="937"/>
      <c r="BJ36" s="937"/>
    </row>
    <row r="37" spans="1:11" ht="12" customHeight="1" thickBot="1">
      <c r="A37" s="1149" t="s">
        <v>1216</v>
      </c>
      <c r="B37" s="1149"/>
      <c r="C37" s="1149"/>
      <c r="D37" s="1149"/>
      <c r="E37" s="1149"/>
      <c r="F37" s="1149"/>
      <c r="G37" s="1089">
        <f>SUM(G6:G36)</f>
        <v>751145</v>
      </c>
      <c r="H37" s="1090">
        <f>SUM(H6:H36)</f>
        <v>791653.1</v>
      </c>
      <c r="I37" s="1091">
        <f>SUM(I6:I36)</f>
        <v>843555</v>
      </c>
      <c r="J37" s="1092">
        <f>SUM(J6:J36)</f>
        <v>844592</v>
      </c>
      <c r="K37" s="1093">
        <f>SUM(K5:K36)</f>
        <v>894296</v>
      </c>
    </row>
    <row r="38" spans="1:11" ht="12" customHeight="1">
      <c r="A38" s="18">
        <v>1027</v>
      </c>
      <c r="B38" s="18" t="s">
        <v>1217</v>
      </c>
      <c r="C38" s="41" t="s">
        <v>1219</v>
      </c>
      <c r="D38" s="18" t="s">
        <v>1220</v>
      </c>
      <c r="E38" s="18">
        <v>5311</v>
      </c>
      <c r="F38" s="2" t="s">
        <v>1221</v>
      </c>
      <c r="G38" s="912">
        <v>2600</v>
      </c>
      <c r="H38" s="123">
        <v>1988.6</v>
      </c>
      <c r="I38" s="12">
        <v>2800</v>
      </c>
      <c r="J38" s="6">
        <v>2800</v>
      </c>
      <c r="K38" s="128">
        <v>3000</v>
      </c>
    </row>
    <row r="39" spans="1:11" ht="12" customHeight="1">
      <c r="A39" s="18" t="s">
        <v>1375</v>
      </c>
      <c r="B39" s="18" t="s">
        <v>1217</v>
      </c>
      <c r="C39" s="41" t="s">
        <v>1219</v>
      </c>
      <c r="D39" s="18">
        <v>2132</v>
      </c>
      <c r="E39" s="18">
        <v>5311</v>
      </c>
      <c r="F39" s="2" t="s">
        <v>694</v>
      </c>
      <c r="G39" s="930">
        <v>0</v>
      </c>
      <c r="H39" s="924">
        <v>11</v>
      </c>
      <c r="I39" s="12">
        <v>0</v>
      </c>
      <c r="J39" s="6">
        <v>0</v>
      </c>
      <c r="K39" s="128">
        <v>0</v>
      </c>
    </row>
    <row r="40" spans="1:11" ht="12" customHeight="1">
      <c r="A40" s="18">
        <v>1028</v>
      </c>
      <c r="B40" s="18">
        <v>100</v>
      </c>
      <c r="C40" s="41" t="s">
        <v>1219</v>
      </c>
      <c r="D40" s="18">
        <v>2310</v>
      </c>
      <c r="E40" s="18">
        <v>5311</v>
      </c>
      <c r="F40" s="2" t="s">
        <v>237</v>
      </c>
      <c r="G40" s="930">
        <v>0</v>
      </c>
      <c r="H40" s="924">
        <v>0</v>
      </c>
      <c r="I40" s="12">
        <v>0</v>
      </c>
      <c r="J40" s="6">
        <v>29.5</v>
      </c>
      <c r="K40" s="128">
        <v>25</v>
      </c>
    </row>
    <row r="41" spans="1:11" ht="12" customHeight="1">
      <c r="A41" s="18" t="s">
        <v>1375</v>
      </c>
      <c r="B41" s="18" t="s">
        <v>1217</v>
      </c>
      <c r="C41" s="41" t="s">
        <v>1219</v>
      </c>
      <c r="D41" s="18">
        <v>2324</v>
      </c>
      <c r="E41" s="18">
        <v>5311</v>
      </c>
      <c r="F41" s="2" t="s">
        <v>472</v>
      </c>
      <c r="G41" s="912">
        <v>0</v>
      </c>
      <c r="H41" s="123">
        <v>12.5</v>
      </c>
      <c r="I41" s="12">
        <v>0</v>
      </c>
      <c r="J41" s="6">
        <v>0</v>
      </c>
      <c r="K41" s="128">
        <v>0</v>
      </c>
    </row>
    <row r="42" spans="1:11" ht="12" customHeight="1">
      <c r="A42" s="18">
        <v>1029</v>
      </c>
      <c r="B42" s="18" t="s">
        <v>717</v>
      </c>
      <c r="C42" s="41" t="s">
        <v>718</v>
      </c>
      <c r="D42" s="18" t="s">
        <v>1220</v>
      </c>
      <c r="E42" s="18">
        <v>3769</v>
      </c>
      <c r="F42" s="2" t="s">
        <v>1221</v>
      </c>
      <c r="G42" s="912">
        <v>80</v>
      </c>
      <c r="H42" s="123">
        <v>164.7</v>
      </c>
      <c r="I42" s="12">
        <v>175</v>
      </c>
      <c r="J42" s="6">
        <v>175</v>
      </c>
      <c r="K42" s="128">
        <v>400</v>
      </c>
    </row>
    <row r="43" spans="1:11" ht="12" customHeight="1">
      <c r="A43" s="18">
        <v>1030</v>
      </c>
      <c r="B43" s="18" t="s">
        <v>1195</v>
      </c>
      <c r="C43" s="41" t="s">
        <v>1196</v>
      </c>
      <c r="D43" s="18" t="s">
        <v>1222</v>
      </c>
      <c r="E43" s="18" t="s">
        <v>1223</v>
      </c>
      <c r="F43" s="2" t="s">
        <v>1224</v>
      </c>
      <c r="G43" s="912">
        <v>4000</v>
      </c>
      <c r="H43" s="123">
        <v>5786.8</v>
      </c>
      <c r="I43" s="12">
        <v>3000</v>
      </c>
      <c r="J43" s="6">
        <v>3992.2</v>
      </c>
      <c r="K43" s="128">
        <v>1000</v>
      </c>
    </row>
    <row r="44" spans="1:11" ht="12" customHeight="1">
      <c r="A44" s="18" t="s">
        <v>1375</v>
      </c>
      <c r="B44" s="18">
        <v>102</v>
      </c>
      <c r="C44" s="41" t="s">
        <v>1196</v>
      </c>
      <c r="D44" s="18">
        <v>2141</v>
      </c>
      <c r="E44" s="18">
        <v>6310</v>
      </c>
      <c r="F44" s="2" t="s">
        <v>106</v>
      </c>
      <c r="G44" s="912">
        <v>10</v>
      </c>
      <c r="H44" s="123">
        <v>54.7</v>
      </c>
      <c r="I44" s="12">
        <v>60</v>
      </c>
      <c r="J44" s="6">
        <v>60</v>
      </c>
      <c r="K44" s="128">
        <v>0</v>
      </c>
    </row>
    <row r="45" spans="1:11" ht="12" customHeight="1">
      <c r="A45" s="18" t="s">
        <v>1375</v>
      </c>
      <c r="B45" s="18">
        <v>102</v>
      </c>
      <c r="C45" s="41" t="s">
        <v>1196</v>
      </c>
      <c r="D45" s="18">
        <v>2142</v>
      </c>
      <c r="E45" s="18">
        <v>6171</v>
      </c>
      <c r="F45" s="2" t="s">
        <v>107</v>
      </c>
      <c r="G45" s="912">
        <v>10000</v>
      </c>
      <c r="H45" s="123">
        <v>29208.9</v>
      </c>
      <c r="I45" s="12">
        <v>9000</v>
      </c>
      <c r="J45" s="6">
        <v>9106</v>
      </c>
      <c r="K45" s="128">
        <v>0</v>
      </c>
    </row>
    <row r="46" spans="1:11" ht="12" customHeight="1">
      <c r="A46" s="18">
        <v>1031</v>
      </c>
      <c r="B46" s="18">
        <v>102</v>
      </c>
      <c r="C46" s="41" t="s">
        <v>1196</v>
      </c>
      <c r="D46" s="18">
        <v>2142</v>
      </c>
      <c r="E46" s="18">
        <v>6310</v>
      </c>
      <c r="F46" s="2" t="s">
        <v>651</v>
      </c>
      <c r="G46" s="912">
        <v>0</v>
      </c>
      <c r="H46" s="123">
        <v>28948.2</v>
      </c>
      <c r="I46" s="12">
        <v>28300</v>
      </c>
      <c r="J46" s="6">
        <v>37595.2</v>
      </c>
      <c r="K46" s="128">
        <v>37745</v>
      </c>
    </row>
    <row r="47" spans="1:11" ht="12" customHeight="1">
      <c r="A47" s="18">
        <v>1032</v>
      </c>
      <c r="B47" s="18">
        <v>102</v>
      </c>
      <c r="C47" s="41" t="s">
        <v>108</v>
      </c>
      <c r="D47" s="18">
        <v>2210</v>
      </c>
      <c r="E47" s="18">
        <v>3639</v>
      </c>
      <c r="F47" s="2" t="s">
        <v>1221</v>
      </c>
      <c r="G47" s="912">
        <v>0</v>
      </c>
      <c r="H47" s="123">
        <v>20.4</v>
      </c>
      <c r="I47" s="12">
        <v>0</v>
      </c>
      <c r="J47" s="6">
        <v>0</v>
      </c>
      <c r="K47" s="128">
        <v>120</v>
      </c>
    </row>
    <row r="48" spans="1:11" ht="12" customHeight="1">
      <c r="A48" s="18" t="s">
        <v>1375</v>
      </c>
      <c r="B48" s="18">
        <v>102</v>
      </c>
      <c r="C48" s="41" t="s">
        <v>1196</v>
      </c>
      <c r="D48" s="18">
        <v>2222</v>
      </c>
      <c r="E48" s="18">
        <v>6402</v>
      </c>
      <c r="F48" s="2" t="s">
        <v>109</v>
      </c>
      <c r="G48" s="912">
        <v>0</v>
      </c>
      <c r="H48" s="123">
        <v>464</v>
      </c>
      <c r="I48" s="12">
        <v>0</v>
      </c>
      <c r="J48" s="6">
        <v>610.7</v>
      </c>
      <c r="K48" s="128">
        <v>0</v>
      </c>
    </row>
    <row r="49" spans="1:11" ht="12" customHeight="1">
      <c r="A49" s="18" t="s">
        <v>1375</v>
      </c>
      <c r="B49" s="18">
        <v>102</v>
      </c>
      <c r="C49" s="41" t="s">
        <v>1196</v>
      </c>
      <c r="D49" s="18">
        <v>2229</v>
      </c>
      <c r="E49" s="18">
        <v>6402</v>
      </c>
      <c r="F49" s="2" t="s">
        <v>110</v>
      </c>
      <c r="G49" s="912">
        <v>0</v>
      </c>
      <c r="H49" s="123">
        <v>1352</v>
      </c>
      <c r="I49" s="12">
        <v>0</v>
      </c>
      <c r="J49" s="6">
        <v>4822.4</v>
      </c>
      <c r="K49" s="128">
        <v>0</v>
      </c>
    </row>
    <row r="50" spans="1:11" ht="12" customHeight="1">
      <c r="A50" s="18" t="s">
        <v>1375</v>
      </c>
      <c r="B50" s="18">
        <v>102</v>
      </c>
      <c r="C50" s="41" t="s">
        <v>1196</v>
      </c>
      <c r="D50" s="18">
        <v>2321</v>
      </c>
      <c r="E50" s="18">
        <v>3324</v>
      </c>
      <c r="F50" s="2" t="s">
        <v>554</v>
      </c>
      <c r="G50" s="912">
        <v>0</v>
      </c>
      <c r="H50" s="123">
        <v>966.8</v>
      </c>
      <c r="I50" s="12">
        <v>0</v>
      </c>
      <c r="J50" s="6">
        <v>50</v>
      </c>
      <c r="K50" s="128">
        <v>0</v>
      </c>
    </row>
    <row r="51" spans="1:11" ht="12" customHeight="1">
      <c r="A51" s="18" t="s">
        <v>1375</v>
      </c>
      <c r="B51" s="18">
        <v>102</v>
      </c>
      <c r="C51" s="41" t="s">
        <v>1196</v>
      </c>
      <c r="D51" s="18">
        <v>2321</v>
      </c>
      <c r="E51" s="18">
        <v>3639</v>
      </c>
      <c r="F51" s="2" t="s">
        <v>554</v>
      </c>
      <c r="G51" s="912">
        <v>0</v>
      </c>
      <c r="H51" s="123">
        <v>20908.8</v>
      </c>
      <c r="I51" s="12">
        <v>0</v>
      </c>
      <c r="J51" s="6">
        <v>295</v>
      </c>
      <c r="K51" s="128">
        <v>0</v>
      </c>
    </row>
    <row r="52" spans="1:11" ht="12" customHeight="1">
      <c r="A52" s="18">
        <v>1033</v>
      </c>
      <c r="B52" s="18">
        <v>102</v>
      </c>
      <c r="C52" s="41" t="s">
        <v>1196</v>
      </c>
      <c r="D52" s="18">
        <v>2324</v>
      </c>
      <c r="E52" s="18">
        <v>3639</v>
      </c>
      <c r="F52" s="2" t="s">
        <v>472</v>
      </c>
      <c r="G52" s="912">
        <v>0</v>
      </c>
      <c r="H52" s="123">
        <v>246.5</v>
      </c>
      <c r="I52" s="12">
        <v>0</v>
      </c>
      <c r="J52" s="6">
        <v>6</v>
      </c>
      <c r="K52" s="128">
        <v>10</v>
      </c>
    </row>
    <row r="53" spans="1:11" ht="12" customHeight="1">
      <c r="A53" s="18">
        <v>1034</v>
      </c>
      <c r="B53" s="18">
        <v>102</v>
      </c>
      <c r="C53" s="41" t="s">
        <v>1196</v>
      </c>
      <c r="D53" s="18">
        <v>2329</v>
      </c>
      <c r="E53" s="18">
        <v>3639</v>
      </c>
      <c r="F53" s="2" t="s">
        <v>551</v>
      </c>
      <c r="G53" s="912">
        <v>0</v>
      </c>
      <c r="H53" s="123">
        <v>59531.4</v>
      </c>
      <c r="I53" s="12">
        <v>10</v>
      </c>
      <c r="J53" s="6">
        <v>8965.4</v>
      </c>
      <c r="K53" s="128">
        <v>5</v>
      </c>
    </row>
    <row r="54" spans="1:11" ht="12" customHeight="1">
      <c r="A54" s="18">
        <v>1035</v>
      </c>
      <c r="B54" s="18">
        <v>102</v>
      </c>
      <c r="C54" s="41" t="s">
        <v>1196</v>
      </c>
      <c r="D54" s="18">
        <v>2460</v>
      </c>
      <c r="E54" s="18"/>
      <c r="F54" s="2" t="s">
        <v>265</v>
      </c>
      <c r="G54" s="912">
        <v>24000</v>
      </c>
      <c r="H54" s="123">
        <v>23668.9</v>
      </c>
      <c r="I54" s="12">
        <v>30000</v>
      </c>
      <c r="J54" s="6">
        <v>30000</v>
      </c>
      <c r="K54" s="128">
        <v>30000</v>
      </c>
    </row>
    <row r="55" spans="1:11" ht="12" customHeight="1">
      <c r="A55" s="18">
        <v>1036</v>
      </c>
      <c r="B55" s="18">
        <v>102</v>
      </c>
      <c r="C55" s="41" t="s">
        <v>1196</v>
      </c>
      <c r="D55" s="18">
        <v>2460</v>
      </c>
      <c r="E55" s="18"/>
      <c r="F55" s="2" t="s">
        <v>266</v>
      </c>
      <c r="G55" s="912">
        <v>108</v>
      </c>
      <c r="H55" s="123">
        <v>86.5</v>
      </c>
      <c r="I55" s="12">
        <v>44</v>
      </c>
      <c r="J55" s="6">
        <v>44</v>
      </c>
      <c r="K55" s="128">
        <v>10</v>
      </c>
    </row>
    <row r="56" spans="1:11" ht="12" customHeight="1">
      <c r="A56" s="18" t="s">
        <v>1375</v>
      </c>
      <c r="B56" s="18">
        <v>102</v>
      </c>
      <c r="C56" s="41" t="s">
        <v>1196</v>
      </c>
      <c r="D56" s="18">
        <v>2431</v>
      </c>
      <c r="E56" s="18"/>
      <c r="F56" s="2" t="s">
        <v>723</v>
      </c>
      <c r="G56" s="912">
        <v>1802</v>
      </c>
      <c r="H56" s="123">
        <v>1802</v>
      </c>
      <c r="I56" s="12">
        <v>0</v>
      </c>
      <c r="J56" s="6">
        <v>0</v>
      </c>
      <c r="K56" s="128">
        <v>0</v>
      </c>
    </row>
    <row r="57" spans="1:11" ht="12" customHeight="1">
      <c r="A57" s="18" t="s">
        <v>1375</v>
      </c>
      <c r="B57" s="18">
        <v>102</v>
      </c>
      <c r="C57" s="41" t="s">
        <v>1196</v>
      </c>
      <c r="D57" s="18">
        <v>2329</v>
      </c>
      <c r="E57" s="18">
        <v>2140</v>
      </c>
      <c r="F57" s="2" t="s">
        <v>667</v>
      </c>
      <c r="G57" s="912">
        <v>3700</v>
      </c>
      <c r="H57" s="123">
        <v>2948.5</v>
      </c>
      <c r="I57" s="12">
        <v>0</v>
      </c>
      <c r="J57" s="6">
        <v>0</v>
      </c>
      <c r="K57" s="128">
        <v>0</v>
      </c>
    </row>
    <row r="58" spans="1:11" ht="12" customHeight="1">
      <c r="A58" s="18" t="s">
        <v>1375</v>
      </c>
      <c r="B58" s="18">
        <v>102</v>
      </c>
      <c r="C58" s="41" t="s">
        <v>1196</v>
      </c>
      <c r="D58" s="18">
        <v>2329</v>
      </c>
      <c r="E58" s="18">
        <v>3639</v>
      </c>
      <c r="F58" s="2" t="s">
        <v>666</v>
      </c>
      <c r="G58" s="912">
        <v>10</v>
      </c>
      <c r="H58" s="123">
        <v>105</v>
      </c>
      <c r="I58" s="12">
        <v>0</v>
      </c>
      <c r="J58" s="6">
        <v>0</v>
      </c>
      <c r="K58" s="128">
        <v>0</v>
      </c>
    </row>
    <row r="59" spans="1:11" ht="12" customHeight="1">
      <c r="A59" s="18" t="s">
        <v>1375</v>
      </c>
      <c r="B59" s="18">
        <v>102</v>
      </c>
      <c r="C59" s="41" t="s">
        <v>1196</v>
      </c>
      <c r="D59" s="18">
        <v>2329</v>
      </c>
      <c r="E59" s="18">
        <v>3639</v>
      </c>
      <c r="F59" s="2" t="s">
        <v>652</v>
      </c>
      <c r="G59" s="912">
        <v>0</v>
      </c>
      <c r="H59" s="123">
        <v>4.7</v>
      </c>
      <c r="I59" s="12">
        <v>0</v>
      </c>
      <c r="J59" s="6">
        <v>0</v>
      </c>
      <c r="K59" s="128">
        <v>0</v>
      </c>
    </row>
    <row r="60" spans="1:11" ht="12" customHeight="1">
      <c r="A60" s="18">
        <v>1037</v>
      </c>
      <c r="B60" s="18">
        <v>103</v>
      </c>
      <c r="C60" s="41" t="s">
        <v>1360</v>
      </c>
      <c r="D60" s="18">
        <v>2210</v>
      </c>
      <c r="E60" s="18">
        <v>2299</v>
      </c>
      <c r="F60" s="2" t="s">
        <v>1221</v>
      </c>
      <c r="G60" s="912">
        <v>0</v>
      </c>
      <c r="H60" s="123">
        <v>0</v>
      </c>
      <c r="I60" s="12">
        <v>0</v>
      </c>
      <c r="J60" s="6">
        <v>0</v>
      </c>
      <c r="K60" s="128">
        <v>5</v>
      </c>
    </row>
    <row r="61" spans="1:11" ht="12" customHeight="1">
      <c r="A61" s="18">
        <v>1038</v>
      </c>
      <c r="B61" s="18">
        <v>104</v>
      </c>
      <c r="C61" s="41" t="s">
        <v>1370</v>
      </c>
      <c r="D61" s="18" t="s">
        <v>1225</v>
      </c>
      <c r="E61" s="18">
        <v>3399</v>
      </c>
      <c r="F61" s="2" t="s">
        <v>682</v>
      </c>
      <c r="G61" s="912">
        <v>85</v>
      </c>
      <c r="H61" s="123">
        <v>113.6</v>
      </c>
      <c r="I61" s="12">
        <v>100</v>
      </c>
      <c r="J61" s="6">
        <v>135</v>
      </c>
      <c r="K61" s="128">
        <v>120</v>
      </c>
    </row>
    <row r="62" spans="1:11" ht="12" customHeight="1">
      <c r="A62" s="18" t="s">
        <v>1375</v>
      </c>
      <c r="B62" s="18">
        <v>104</v>
      </c>
      <c r="C62" s="41" t="s">
        <v>1370</v>
      </c>
      <c r="D62" s="18">
        <v>2324</v>
      </c>
      <c r="E62" s="18">
        <v>3639</v>
      </c>
      <c r="F62" s="2" t="s">
        <v>472</v>
      </c>
      <c r="G62" s="912">
        <v>0</v>
      </c>
      <c r="H62" s="123">
        <v>2.7</v>
      </c>
      <c r="I62" s="12">
        <v>0</v>
      </c>
      <c r="J62" s="6">
        <v>0</v>
      </c>
      <c r="K62" s="128">
        <v>0</v>
      </c>
    </row>
    <row r="63" spans="1:11" ht="12" customHeight="1">
      <c r="A63" s="18" t="s">
        <v>1375</v>
      </c>
      <c r="B63" s="18">
        <v>104</v>
      </c>
      <c r="C63" s="41" t="s">
        <v>1370</v>
      </c>
      <c r="D63" s="18">
        <v>2329</v>
      </c>
      <c r="E63" s="18">
        <v>3319</v>
      </c>
      <c r="F63" s="2" t="s">
        <v>665</v>
      </c>
      <c r="G63" s="912">
        <v>50</v>
      </c>
      <c r="H63" s="123">
        <v>305</v>
      </c>
      <c r="I63" s="12">
        <v>100</v>
      </c>
      <c r="J63" s="6">
        <v>335</v>
      </c>
      <c r="K63" s="128">
        <v>0</v>
      </c>
    </row>
    <row r="64" spans="1:11" ht="12" customHeight="1">
      <c r="A64" s="18" t="s">
        <v>1375</v>
      </c>
      <c r="B64" s="18">
        <v>105</v>
      </c>
      <c r="C64" s="41" t="s">
        <v>1229</v>
      </c>
      <c r="D64" s="18">
        <v>2324</v>
      </c>
      <c r="E64" s="18">
        <v>3639</v>
      </c>
      <c r="F64" s="2" t="s">
        <v>472</v>
      </c>
      <c r="G64" s="912">
        <v>0</v>
      </c>
      <c r="H64" s="123">
        <v>9.1</v>
      </c>
      <c r="I64" s="12">
        <v>0</v>
      </c>
      <c r="J64" s="6">
        <v>27</v>
      </c>
      <c r="K64" s="128">
        <v>0</v>
      </c>
    </row>
    <row r="65" spans="1:11" ht="12" customHeight="1">
      <c r="A65" s="18" t="s">
        <v>1375</v>
      </c>
      <c r="B65" s="18">
        <v>105</v>
      </c>
      <c r="C65" s="41" t="s">
        <v>1229</v>
      </c>
      <c r="D65" s="18">
        <v>2329</v>
      </c>
      <c r="E65" s="18">
        <v>3599</v>
      </c>
      <c r="F65" s="2" t="s">
        <v>724</v>
      </c>
      <c r="G65" s="912">
        <v>0</v>
      </c>
      <c r="H65" s="123">
        <v>43</v>
      </c>
      <c r="I65" s="12">
        <v>0</v>
      </c>
      <c r="J65" s="6">
        <v>0</v>
      </c>
      <c r="K65" s="128">
        <v>0</v>
      </c>
    </row>
    <row r="66" spans="1:11" ht="12" customHeight="1">
      <c r="A66" s="18">
        <v>1039</v>
      </c>
      <c r="B66" s="18">
        <v>105</v>
      </c>
      <c r="C66" s="41" t="s">
        <v>1229</v>
      </c>
      <c r="D66" s="18">
        <v>2329</v>
      </c>
      <c r="E66" s="18">
        <v>3639</v>
      </c>
      <c r="F66" s="2" t="s">
        <v>185</v>
      </c>
      <c r="G66" s="912">
        <v>0</v>
      </c>
      <c r="H66" s="123">
        <v>20.7</v>
      </c>
      <c r="I66" s="12">
        <v>0</v>
      </c>
      <c r="J66" s="6">
        <v>0</v>
      </c>
      <c r="K66" s="128">
        <v>60</v>
      </c>
    </row>
    <row r="67" spans="1:11" ht="12" customHeight="1">
      <c r="A67" s="18">
        <v>1040</v>
      </c>
      <c r="B67" s="18" t="s">
        <v>1233</v>
      </c>
      <c r="C67" s="41" t="s">
        <v>1234</v>
      </c>
      <c r="D67" s="18" t="s">
        <v>1225</v>
      </c>
      <c r="E67" s="18" t="s">
        <v>1235</v>
      </c>
      <c r="F67" s="2" t="s">
        <v>681</v>
      </c>
      <c r="G67" s="912">
        <v>380</v>
      </c>
      <c r="H67" s="123">
        <v>281.7</v>
      </c>
      <c r="I67" s="12">
        <v>265</v>
      </c>
      <c r="J67" s="6">
        <v>265</v>
      </c>
      <c r="K67" s="128">
        <v>265</v>
      </c>
    </row>
    <row r="68" spans="1:11" ht="12" customHeight="1">
      <c r="A68" s="18">
        <v>1041</v>
      </c>
      <c r="B68" s="18" t="s">
        <v>1233</v>
      </c>
      <c r="C68" s="41" t="s">
        <v>1234</v>
      </c>
      <c r="D68" s="18" t="s">
        <v>1230</v>
      </c>
      <c r="E68" s="18">
        <v>3539</v>
      </c>
      <c r="F68" s="2" t="s">
        <v>694</v>
      </c>
      <c r="G68" s="912">
        <v>100</v>
      </c>
      <c r="H68" s="123">
        <v>66.7</v>
      </c>
      <c r="I68" s="12">
        <v>100</v>
      </c>
      <c r="J68" s="6">
        <v>100</v>
      </c>
      <c r="K68" s="128">
        <v>100</v>
      </c>
    </row>
    <row r="69" spans="1:11" ht="12" customHeight="1">
      <c r="A69" s="18" t="s">
        <v>1375</v>
      </c>
      <c r="B69" s="18">
        <v>106</v>
      </c>
      <c r="C69" s="41" t="s">
        <v>1234</v>
      </c>
      <c r="D69" s="18">
        <v>2324</v>
      </c>
      <c r="E69" s="18">
        <v>4193</v>
      </c>
      <c r="F69" s="2" t="s">
        <v>662</v>
      </c>
      <c r="G69" s="912">
        <v>12</v>
      </c>
      <c r="H69" s="123">
        <v>12</v>
      </c>
      <c r="I69" s="12">
        <v>12</v>
      </c>
      <c r="J69" s="6">
        <v>12</v>
      </c>
      <c r="K69" s="128">
        <v>0</v>
      </c>
    </row>
    <row r="70" spans="1:11" ht="12" customHeight="1">
      <c r="A70" s="18" t="s">
        <v>1375</v>
      </c>
      <c r="B70" s="18">
        <v>106</v>
      </c>
      <c r="C70" s="41" t="s">
        <v>1234</v>
      </c>
      <c r="D70" s="18">
        <v>2324</v>
      </c>
      <c r="E70" s="18">
        <v>4318</v>
      </c>
      <c r="F70" s="2" t="s">
        <v>472</v>
      </c>
      <c r="G70" s="912">
        <v>0</v>
      </c>
      <c r="H70" s="123">
        <v>34.2</v>
      </c>
      <c r="I70" s="12">
        <v>0</v>
      </c>
      <c r="J70" s="6">
        <v>0</v>
      </c>
      <c r="K70" s="128">
        <v>0</v>
      </c>
    </row>
    <row r="71" spans="1:11" ht="12" customHeight="1">
      <c r="A71" s="18" t="s">
        <v>1375</v>
      </c>
      <c r="B71" s="18">
        <v>106</v>
      </c>
      <c r="C71" s="41" t="s">
        <v>1234</v>
      </c>
      <c r="D71" s="18">
        <v>2329</v>
      </c>
      <c r="E71" s="18">
        <v>4339</v>
      </c>
      <c r="F71" s="2" t="s">
        <v>722</v>
      </c>
      <c r="G71" s="912">
        <v>0</v>
      </c>
      <c r="H71" s="123">
        <v>1</v>
      </c>
      <c r="I71" s="12">
        <v>0</v>
      </c>
      <c r="J71" s="6">
        <v>0</v>
      </c>
      <c r="K71" s="128">
        <v>0</v>
      </c>
    </row>
    <row r="72" spans="1:11" ht="12" customHeight="1">
      <c r="A72" s="18">
        <v>1042</v>
      </c>
      <c r="B72" s="18">
        <v>106</v>
      </c>
      <c r="C72" s="41" t="s">
        <v>1234</v>
      </c>
      <c r="D72" s="18">
        <v>2460</v>
      </c>
      <c r="E72" s="18"/>
      <c r="F72" s="2" t="s">
        <v>111</v>
      </c>
      <c r="G72" s="912">
        <v>0</v>
      </c>
      <c r="H72" s="123">
        <v>0</v>
      </c>
      <c r="I72" s="12">
        <v>0</v>
      </c>
      <c r="J72" s="6">
        <v>0</v>
      </c>
      <c r="K72" s="128">
        <v>10</v>
      </c>
    </row>
    <row r="73" spans="1:11" ht="12" customHeight="1">
      <c r="A73" s="18">
        <v>1043</v>
      </c>
      <c r="B73" s="18">
        <v>108</v>
      </c>
      <c r="C73" s="41" t="s">
        <v>1236</v>
      </c>
      <c r="D73" s="18">
        <v>2111</v>
      </c>
      <c r="E73" s="18">
        <v>6171</v>
      </c>
      <c r="F73" s="2" t="s">
        <v>683</v>
      </c>
      <c r="G73" s="912">
        <v>30</v>
      </c>
      <c r="H73" s="123">
        <v>19.3</v>
      </c>
      <c r="I73" s="12">
        <v>20</v>
      </c>
      <c r="J73" s="6">
        <v>20</v>
      </c>
      <c r="K73" s="128">
        <v>30</v>
      </c>
    </row>
    <row r="74" spans="1:11" ht="12" customHeight="1">
      <c r="A74" s="18">
        <v>1044</v>
      </c>
      <c r="B74" s="18" t="s">
        <v>1237</v>
      </c>
      <c r="C74" s="41" t="s">
        <v>1236</v>
      </c>
      <c r="D74" s="18" t="s">
        <v>1230</v>
      </c>
      <c r="E74" s="18">
        <v>6171</v>
      </c>
      <c r="F74" s="2" t="s">
        <v>694</v>
      </c>
      <c r="G74" s="912">
        <v>1950</v>
      </c>
      <c r="H74" s="123">
        <v>2198.8</v>
      </c>
      <c r="I74" s="12">
        <v>440</v>
      </c>
      <c r="J74" s="6">
        <v>440</v>
      </c>
      <c r="K74" s="128">
        <v>478</v>
      </c>
    </row>
    <row r="75" spans="1:11" ht="12" customHeight="1">
      <c r="A75" s="18">
        <v>1045</v>
      </c>
      <c r="B75" s="18">
        <v>108</v>
      </c>
      <c r="C75" s="41" t="s">
        <v>1236</v>
      </c>
      <c r="D75" s="18">
        <v>2310</v>
      </c>
      <c r="E75" s="18">
        <v>6171</v>
      </c>
      <c r="F75" s="2" t="s">
        <v>237</v>
      </c>
      <c r="G75" s="912">
        <v>5</v>
      </c>
      <c r="H75" s="123">
        <v>170.1</v>
      </c>
      <c r="I75" s="12">
        <v>5</v>
      </c>
      <c r="J75" s="6">
        <v>45</v>
      </c>
      <c r="K75" s="128">
        <v>5</v>
      </c>
    </row>
    <row r="76" spans="1:11" ht="12" customHeight="1">
      <c r="A76" s="18" t="s">
        <v>1375</v>
      </c>
      <c r="B76" s="18">
        <v>108</v>
      </c>
      <c r="C76" s="41" t="s">
        <v>1236</v>
      </c>
      <c r="D76" s="18">
        <v>2324</v>
      </c>
      <c r="E76" s="18">
        <v>6171</v>
      </c>
      <c r="F76" s="2" t="s">
        <v>472</v>
      </c>
      <c r="G76" s="912">
        <v>0</v>
      </c>
      <c r="H76" s="123">
        <v>338.9</v>
      </c>
      <c r="I76" s="12">
        <v>0</v>
      </c>
      <c r="J76" s="6">
        <v>213</v>
      </c>
      <c r="K76" s="128">
        <v>0</v>
      </c>
    </row>
    <row r="77" spans="1:11" ht="12" customHeight="1">
      <c r="A77" s="18" t="s">
        <v>1375</v>
      </c>
      <c r="B77" s="18">
        <v>108</v>
      </c>
      <c r="C77" s="41" t="s">
        <v>1236</v>
      </c>
      <c r="D77" s="18">
        <v>2329</v>
      </c>
      <c r="E77" s="18">
        <v>6171</v>
      </c>
      <c r="F77" s="2" t="s">
        <v>551</v>
      </c>
      <c r="G77" s="912">
        <v>0</v>
      </c>
      <c r="H77" s="123">
        <v>5.5</v>
      </c>
      <c r="I77" s="12">
        <v>0</v>
      </c>
      <c r="J77" s="6">
        <v>0</v>
      </c>
      <c r="K77" s="128">
        <v>0</v>
      </c>
    </row>
    <row r="78" spans="1:11" ht="12" customHeight="1">
      <c r="A78" s="18">
        <v>1046</v>
      </c>
      <c r="B78" s="18">
        <v>109</v>
      </c>
      <c r="C78" s="41" t="s">
        <v>1361</v>
      </c>
      <c r="D78" s="18">
        <v>2210</v>
      </c>
      <c r="E78" s="18">
        <v>6409</v>
      </c>
      <c r="F78" s="2" t="s">
        <v>1221</v>
      </c>
      <c r="G78" s="912">
        <v>0</v>
      </c>
      <c r="H78" s="123">
        <v>0</v>
      </c>
      <c r="I78" s="12">
        <v>0</v>
      </c>
      <c r="J78" s="6">
        <v>0</v>
      </c>
      <c r="K78" s="128">
        <v>80</v>
      </c>
    </row>
    <row r="79" spans="1:11" ht="12" customHeight="1">
      <c r="A79" s="18">
        <v>1047</v>
      </c>
      <c r="B79" s="18">
        <v>110</v>
      </c>
      <c r="C79" s="41" t="s">
        <v>1212</v>
      </c>
      <c r="D79" s="18" t="s">
        <v>1220</v>
      </c>
      <c r="E79" s="18">
        <v>5399</v>
      </c>
      <c r="F79" s="2" t="s">
        <v>1221</v>
      </c>
      <c r="G79" s="912">
        <v>350</v>
      </c>
      <c r="H79" s="123">
        <v>310.8</v>
      </c>
      <c r="I79" s="12">
        <v>3400</v>
      </c>
      <c r="J79" s="6">
        <v>3450</v>
      </c>
      <c r="K79" s="128">
        <v>3800</v>
      </c>
    </row>
    <row r="80" spans="1:11" ht="12" customHeight="1">
      <c r="A80" s="18" t="s">
        <v>1375</v>
      </c>
      <c r="B80" s="18">
        <v>111</v>
      </c>
      <c r="C80" s="41" t="s">
        <v>112</v>
      </c>
      <c r="D80" s="18">
        <v>2329</v>
      </c>
      <c r="E80" s="18">
        <v>3635</v>
      </c>
      <c r="F80" s="2" t="s">
        <v>551</v>
      </c>
      <c r="G80" s="912">
        <v>0</v>
      </c>
      <c r="H80" s="123">
        <v>11</v>
      </c>
      <c r="I80" s="12">
        <v>0</v>
      </c>
      <c r="J80" s="6">
        <v>0</v>
      </c>
      <c r="K80" s="128">
        <v>0</v>
      </c>
    </row>
    <row r="81" spans="1:11" ht="12" customHeight="1">
      <c r="A81" s="18" t="s">
        <v>1375</v>
      </c>
      <c r="B81" s="18">
        <v>112</v>
      </c>
      <c r="C81" s="41" t="s">
        <v>1238</v>
      </c>
      <c r="D81" s="18">
        <v>2111</v>
      </c>
      <c r="E81" s="18">
        <v>3635</v>
      </c>
      <c r="F81" s="2" t="s">
        <v>1250</v>
      </c>
      <c r="G81" s="912">
        <v>100</v>
      </c>
      <c r="H81" s="123">
        <v>0</v>
      </c>
      <c r="I81" s="12">
        <v>0</v>
      </c>
      <c r="J81" s="6">
        <v>0</v>
      </c>
      <c r="K81" s="128">
        <v>0</v>
      </c>
    </row>
    <row r="82" spans="1:11" ht="12" customHeight="1">
      <c r="A82" s="18">
        <v>1048</v>
      </c>
      <c r="B82" s="18">
        <v>112</v>
      </c>
      <c r="C82" s="41" t="s">
        <v>1238</v>
      </c>
      <c r="D82" s="18">
        <v>2329</v>
      </c>
      <c r="E82" s="18">
        <v>3635</v>
      </c>
      <c r="F82" s="2" t="s">
        <v>551</v>
      </c>
      <c r="G82" s="912">
        <v>0</v>
      </c>
      <c r="H82" s="123">
        <v>276.6</v>
      </c>
      <c r="I82" s="12">
        <v>100</v>
      </c>
      <c r="J82" s="6">
        <v>100</v>
      </c>
      <c r="K82" s="128">
        <v>100</v>
      </c>
    </row>
    <row r="83" spans="1:11" ht="12" customHeight="1">
      <c r="A83" s="18" t="s">
        <v>1375</v>
      </c>
      <c r="B83" s="18">
        <v>112</v>
      </c>
      <c r="C83" s="41" t="s">
        <v>1238</v>
      </c>
      <c r="D83" s="18">
        <v>2324</v>
      </c>
      <c r="E83" s="18">
        <v>3635</v>
      </c>
      <c r="F83" s="2" t="s">
        <v>472</v>
      </c>
      <c r="G83" s="912">
        <v>0</v>
      </c>
      <c r="H83" s="123">
        <v>537</v>
      </c>
      <c r="I83" s="12">
        <v>0</v>
      </c>
      <c r="J83" s="6">
        <v>0</v>
      </c>
      <c r="K83" s="128">
        <v>0</v>
      </c>
    </row>
    <row r="84" spans="1:11" ht="12" customHeight="1">
      <c r="A84" s="18">
        <v>1049</v>
      </c>
      <c r="B84" s="18">
        <v>113</v>
      </c>
      <c r="C84" s="41" t="s">
        <v>1365</v>
      </c>
      <c r="D84" s="18">
        <v>2111</v>
      </c>
      <c r="E84" s="18">
        <v>3639</v>
      </c>
      <c r="F84" s="2" t="s">
        <v>684</v>
      </c>
      <c r="G84" s="912">
        <v>0</v>
      </c>
      <c r="H84" s="123">
        <v>4.2</v>
      </c>
      <c r="I84" s="12">
        <v>0</v>
      </c>
      <c r="J84" s="6">
        <v>0</v>
      </c>
      <c r="K84" s="128">
        <v>5</v>
      </c>
    </row>
    <row r="85" spans="1:11" ht="12" customHeight="1">
      <c r="A85" s="18">
        <v>1050</v>
      </c>
      <c r="B85" s="18" t="s">
        <v>1213</v>
      </c>
      <c r="C85" s="41" t="s">
        <v>1365</v>
      </c>
      <c r="D85" s="18" t="s">
        <v>1220</v>
      </c>
      <c r="E85" s="18">
        <v>2169</v>
      </c>
      <c r="F85" s="2" t="s">
        <v>1221</v>
      </c>
      <c r="G85" s="912">
        <v>800</v>
      </c>
      <c r="H85" s="123">
        <v>255.2</v>
      </c>
      <c r="I85" s="12">
        <v>800</v>
      </c>
      <c r="J85" s="6">
        <v>800</v>
      </c>
      <c r="K85" s="128">
        <v>800</v>
      </c>
    </row>
    <row r="86" spans="1:11" ht="12" customHeight="1">
      <c r="A86" s="18">
        <v>1051</v>
      </c>
      <c r="B86" s="16">
        <v>114</v>
      </c>
      <c r="C86" s="28" t="s">
        <v>1239</v>
      </c>
      <c r="D86" s="14">
        <v>2329</v>
      </c>
      <c r="E86" s="14">
        <v>3612</v>
      </c>
      <c r="F86" s="2" t="s">
        <v>551</v>
      </c>
      <c r="G86" s="912">
        <v>0</v>
      </c>
      <c r="H86" s="123">
        <v>34</v>
      </c>
      <c r="I86" s="12">
        <v>25</v>
      </c>
      <c r="J86" s="6">
        <v>25</v>
      </c>
      <c r="K86" s="128">
        <v>25</v>
      </c>
    </row>
    <row r="87" spans="1:11" ht="12" customHeight="1">
      <c r="A87" s="18">
        <v>1052</v>
      </c>
      <c r="B87" s="18" t="s">
        <v>588</v>
      </c>
      <c r="C87" s="41" t="s">
        <v>1239</v>
      </c>
      <c r="D87" s="18" t="s">
        <v>1240</v>
      </c>
      <c r="E87" s="18">
        <v>3639</v>
      </c>
      <c r="F87" s="2" t="s">
        <v>1241</v>
      </c>
      <c r="G87" s="912">
        <v>3000</v>
      </c>
      <c r="H87" s="123">
        <v>3132.6</v>
      </c>
      <c r="I87" s="12">
        <v>3060</v>
      </c>
      <c r="J87" s="6">
        <v>3060</v>
      </c>
      <c r="K87" s="128">
        <v>3600</v>
      </c>
    </row>
    <row r="88" spans="1:11" ht="12" customHeight="1">
      <c r="A88" s="18">
        <v>1053</v>
      </c>
      <c r="B88" s="18" t="s">
        <v>588</v>
      </c>
      <c r="C88" s="41" t="s">
        <v>1239</v>
      </c>
      <c r="D88" s="18">
        <v>2132</v>
      </c>
      <c r="E88" s="18">
        <v>3613</v>
      </c>
      <c r="F88" s="2" t="s">
        <v>653</v>
      </c>
      <c r="G88" s="912">
        <v>450</v>
      </c>
      <c r="H88" s="123">
        <v>559.2</v>
      </c>
      <c r="I88" s="12">
        <v>460</v>
      </c>
      <c r="J88" s="6">
        <v>460</v>
      </c>
      <c r="K88" s="128">
        <v>450</v>
      </c>
    </row>
    <row r="89" spans="1:11" ht="12" customHeight="1">
      <c r="A89" s="18" t="s">
        <v>1375</v>
      </c>
      <c r="B89" s="18">
        <v>114</v>
      </c>
      <c r="C89" s="41" t="s">
        <v>1239</v>
      </c>
      <c r="D89" s="18">
        <v>2310</v>
      </c>
      <c r="E89" s="18">
        <v>3639</v>
      </c>
      <c r="F89" s="2" t="s">
        <v>725</v>
      </c>
      <c r="G89" s="912">
        <v>0</v>
      </c>
      <c r="H89" s="123">
        <v>257</v>
      </c>
      <c r="I89" s="12">
        <v>0</v>
      </c>
      <c r="J89" s="6">
        <v>0</v>
      </c>
      <c r="K89" s="128">
        <v>0</v>
      </c>
    </row>
    <row r="90" spans="1:11" ht="12" customHeight="1">
      <c r="A90" s="18" t="s">
        <v>1375</v>
      </c>
      <c r="B90" s="18">
        <v>114</v>
      </c>
      <c r="C90" s="28" t="s">
        <v>1239</v>
      </c>
      <c r="D90" s="14">
        <v>2329</v>
      </c>
      <c r="E90" s="14">
        <v>3639</v>
      </c>
      <c r="F90" s="2" t="s">
        <v>726</v>
      </c>
      <c r="G90" s="912">
        <v>0</v>
      </c>
      <c r="H90" s="123">
        <v>11.5</v>
      </c>
      <c r="I90" s="12">
        <v>0</v>
      </c>
      <c r="J90" s="6">
        <v>0</v>
      </c>
      <c r="K90" s="128">
        <v>0</v>
      </c>
    </row>
    <row r="91" spans="1:11" ht="13.5" customHeight="1">
      <c r="A91" s="18">
        <v>1054</v>
      </c>
      <c r="B91" s="18">
        <v>114</v>
      </c>
      <c r="C91" s="41" t="s">
        <v>1239</v>
      </c>
      <c r="D91" s="18">
        <v>2329</v>
      </c>
      <c r="E91" s="18">
        <v>3612</v>
      </c>
      <c r="F91" s="2" t="s">
        <v>551</v>
      </c>
      <c r="G91" s="912">
        <v>30</v>
      </c>
      <c r="H91" s="123">
        <v>33.5</v>
      </c>
      <c r="I91" s="12">
        <v>20</v>
      </c>
      <c r="J91" s="6">
        <v>20</v>
      </c>
      <c r="K91" s="128">
        <v>20</v>
      </c>
    </row>
    <row r="92" spans="1:11" ht="12" customHeight="1">
      <c r="A92" s="18">
        <v>1055</v>
      </c>
      <c r="B92" s="18">
        <v>115</v>
      </c>
      <c r="C92" s="41" t="s">
        <v>1242</v>
      </c>
      <c r="D92" s="18">
        <v>2111</v>
      </c>
      <c r="E92" s="18">
        <v>2212</v>
      </c>
      <c r="F92" s="2" t="s">
        <v>686</v>
      </c>
      <c r="G92" s="912">
        <v>240</v>
      </c>
      <c r="H92" s="123">
        <v>112</v>
      </c>
      <c r="I92" s="12">
        <v>200</v>
      </c>
      <c r="J92" s="6">
        <v>200</v>
      </c>
      <c r="K92" s="128">
        <v>300</v>
      </c>
    </row>
    <row r="93" spans="1:11" ht="12" customHeight="1">
      <c r="A93" s="18">
        <v>1056</v>
      </c>
      <c r="B93" s="18">
        <v>115</v>
      </c>
      <c r="C93" s="41" t="s">
        <v>1242</v>
      </c>
      <c r="D93" s="18" t="s">
        <v>1225</v>
      </c>
      <c r="E93" s="18">
        <v>2219</v>
      </c>
      <c r="F93" s="2" t="s">
        <v>685</v>
      </c>
      <c r="G93" s="912">
        <v>7000</v>
      </c>
      <c r="H93" s="123">
        <v>6730</v>
      </c>
      <c r="I93" s="12">
        <v>7000</v>
      </c>
      <c r="J93" s="6">
        <v>7000</v>
      </c>
      <c r="K93" s="128">
        <v>12000</v>
      </c>
    </row>
    <row r="94" spans="1:11" ht="12" customHeight="1">
      <c r="A94" s="18" t="s">
        <v>1375</v>
      </c>
      <c r="B94" s="18">
        <v>115</v>
      </c>
      <c r="C94" s="41" t="s">
        <v>1242</v>
      </c>
      <c r="D94" s="18">
        <v>2111</v>
      </c>
      <c r="E94" s="18">
        <v>2212</v>
      </c>
      <c r="F94" s="2" t="s">
        <v>1250</v>
      </c>
      <c r="G94" s="912">
        <v>0</v>
      </c>
      <c r="H94" s="123">
        <v>1.7</v>
      </c>
      <c r="I94" s="12">
        <v>0</v>
      </c>
      <c r="J94" s="6">
        <v>0</v>
      </c>
      <c r="K94" s="128">
        <v>0</v>
      </c>
    </row>
    <row r="95" spans="1:11" ht="12" customHeight="1">
      <c r="A95" s="18">
        <v>1057</v>
      </c>
      <c r="B95" s="18">
        <v>115</v>
      </c>
      <c r="C95" s="41" t="s">
        <v>1242</v>
      </c>
      <c r="D95" s="18" t="s">
        <v>1240</v>
      </c>
      <c r="E95" s="18">
        <v>3745</v>
      </c>
      <c r="F95" s="2" t="s">
        <v>1241</v>
      </c>
      <c r="G95" s="912">
        <v>0</v>
      </c>
      <c r="H95" s="123">
        <v>387.3</v>
      </c>
      <c r="I95" s="12">
        <v>200</v>
      </c>
      <c r="J95" s="6">
        <v>200</v>
      </c>
      <c r="K95" s="128">
        <v>200</v>
      </c>
    </row>
    <row r="96" spans="1:11" ht="12" customHeight="1">
      <c r="A96" s="18">
        <v>1058</v>
      </c>
      <c r="B96" s="18" t="s">
        <v>1244</v>
      </c>
      <c r="C96" s="41" t="s">
        <v>1242</v>
      </c>
      <c r="D96" s="18" t="s">
        <v>1230</v>
      </c>
      <c r="E96" s="18">
        <v>2212</v>
      </c>
      <c r="F96" s="2" t="s">
        <v>654</v>
      </c>
      <c r="G96" s="912">
        <v>4500</v>
      </c>
      <c r="H96" s="123">
        <v>4841</v>
      </c>
      <c r="I96" s="12">
        <v>4500</v>
      </c>
      <c r="J96" s="6">
        <v>4500</v>
      </c>
      <c r="K96" s="128">
        <v>4000</v>
      </c>
    </row>
    <row r="97" spans="1:11" ht="12" customHeight="1">
      <c r="A97" s="18">
        <v>1059</v>
      </c>
      <c r="B97" s="18">
        <v>115</v>
      </c>
      <c r="C97" s="41" t="s">
        <v>1242</v>
      </c>
      <c r="D97" s="18">
        <v>2132</v>
      </c>
      <c r="E97" s="18">
        <v>2212</v>
      </c>
      <c r="F97" s="2" t="s">
        <v>655</v>
      </c>
      <c r="G97" s="912">
        <v>600</v>
      </c>
      <c r="H97" s="123">
        <v>863.6</v>
      </c>
      <c r="I97" s="12">
        <v>600</v>
      </c>
      <c r="J97" s="6">
        <v>600</v>
      </c>
      <c r="K97" s="128">
        <v>600</v>
      </c>
    </row>
    <row r="98" spans="1:11" ht="12" customHeight="1">
      <c r="A98" s="18">
        <v>1060</v>
      </c>
      <c r="B98" s="18" t="s">
        <v>1244</v>
      </c>
      <c r="C98" s="41" t="s">
        <v>1242</v>
      </c>
      <c r="D98" s="18" t="s">
        <v>1230</v>
      </c>
      <c r="E98" s="18">
        <v>3639</v>
      </c>
      <c r="F98" s="2" t="s">
        <v>88</v>
      </c>
      <c r="G98" s="912">
        <v>40000</v>
      </c>
      <c r="H98" s="123">
        <v>61141.8</v>
      </c>
      <c r="I98" s="12">
        <v>55000</v>
      </c>
      <c r="J98" s="6">
        <v>75000</v>
      </c>
      <c r="K98" s="128">
        <v>60900</v>
      </c>
    </row>
    <row r="99" spans="1:11" ht="12" customHeight="1">
      <c r="A99" s="18">
        <v>1061</v>
      </c>
      <c r="B99" s="18">
        <v>115</v>
      </c>
      <c r="C99" s="41" t="s">
        <v>1242</v>
      </c>
      <c r="D99" s="18">
        <v>2132</v>
      </c>
      <c r="E99" s="18">
        <v>3639</v>
      </c>
      <c r="F99" s="2" t="s">
        <v>656</v>
      </c>
      <c r="G99" s="912">
        <v>2000</v>
      </c>
      <c r="H99" s="123">
        <v>1200</v>
      </c>
      <c r="I99" s="12">
        <v>1730</v>
      </c>
      <c r="J99" s="6">
        <v>1730</v>
      </c>
      <c r="K99" s="128">
        <v>1730</v>
      </c>
    </row>
    <row r="100" spans="1:11" ht="12" customHeight="1">
      <c r="A100" s="18">
        <v>1062</v>
      </c>
      <c r="B100" s="18">
        <v>115</v>
      </c>
      <c r="C100" s="41" t="s">
        <v>1242</v>
      </c>
      <c r="D100" s="18">
        <v>2132</v>
      </c>
      <c r="E100" s="18">
        <v>3639</v>
      </c>
      <c r="F100" s="2" t="s">
        <v>694</v>
      </c>
      <c r="G100" s="912">
        <v>98</v>
      </c>
      <c r="H100" s="123">
        <v>114</v>
      </c>
      <c r="I100" s="12">
        <v>65</v>
      </c>
      <c r="J100" s="6">
        <v>155</v>
      </c>
      <c r="K100" s="128">
        <v>65</v>
      </c>
    </row>
    <row r="101" spans="1:11" ht="12" customHeight="1">
      <c r="A101" s="18" t="s">
        <v>1375</v>
      </c>
      <c r="B101" s="18">
        <v>115</v>
      </c>
      <c r="C101" s="41" t="s">
        <v>1242</v>
      </c>
      <c r="D101" s="18">
        <v>2132</v>
      </c>
      <c r="E101" s="18">
        <v>3419</v>
      </c>
      <c r="F101" s="2" t="s">
        <v>657</v>
      </c>
      <c r="G101" s="912">
        <v>0</v>
      </c>
      <c r="H101" s="123">
        <v>0</v>
      </c>
      <c r="I101" s="12">
        <v>122</v>
      </c>
      <c r="J101" s="6">
        <v>122</v>
      </c>
      <c r="K101" s="128">
        <v>0</v>
      </c>
    </row>
    <row r="102" spans="1:11" ht="12" customHeight="1">
      <c r="A102" s="18">
        <v>1063</v>
      </c>
      <c r="B102" s="18">
        <v>115</v>
      </c>
      <c r="C102" s="41" t="s">
        <v>1242</v>
      </c>
      <c r="D102" s="18">
        <v>2132</v>
      </c>
      <c r="E102" s="18">
        <v>3419</v>
      </c>
      <c r="F102" s="2" t="s">
        <v>658</v>
      </c>
      <c r="G102" s="912">
        <v>0</v>
      </c>
      <c r="H102" s="123">
        <v>0</v>
      </c>
      <c r="I102" s="12">
        <v>0</v>
      </c>
      <c r="J102" s="6">
        <v>0</v>
      </c>
      <c r="K102" s="128">
        <v>1050</v>
      </c>
    </row>
    <row r="103" spans="1:11" ht="12" customHeight="1">
      <c r="A103" s="18" t="s">
        <v>1375</v>
      </c>
      <c r="B103" s="18">
        <v>115</v>
      </c>
      <c r="C103" s="41" t="s">
        <v>1242</v>
      </c>
      <c r="D103" s="18">
        <v>2310</v>
      </c>
      <c r="E103" s="18">
        <v>2212</v>
      </c>
      <c r="F103" s="2" t="s">
        <v>113</v>
      </c>
      <c r="G103" s="912">
        <v>0</v>
      </c>
      <c r="H103" s="123">
        <v>198.3</v>
      </c>
      <c r="I103" s="12">
        <v>0</v>
      </c>
      <c r="J103" s="6">
        <v>0</v>
      </c>
      <c r="K103" s="128">
        <v>0</v>
      </c>
    </row>
    <row r="104" spans="1:62" s="942" customFormat="1" ht="11.25">
      <c r="A104" s="18" t="s">
        <v>1375</v>
      </c>
      <c r="B104" s="18">
        <v>115</v>
      </c>
      <c r="C104" s="41" t="s">
        <v>1242</v>
      </c>
      <c r="D104" s="18">
        <v>2322</v>
      </c>
      <c r="E104" s="18">
        <v>3639</v>
      </c>
      <c r="F104" s="2" t="s">
        <v>1445</v>
      </c>
      <c r="G104" s="912">
        <v>0</v>
      </c>
      <c r="H104" s="123">
        <v>49528</v>
      </c>
      <c r="I104" s="12">
        <v>0</v>
      </c>
      <c r="J104" s="6">
        <v>24002</v>
      </c>
      <c r="K104" s="128">
        <v>0</v>
      </c>
      <c r="L104" s="937"/>
      <c r="M104" s="937"/>
      <c r="N104" s="937"/>
      <c r="O104" s="937"/>
      <c r="P104" s="937"/>
      <c r="Q104" s="937"/>
      <c r="R104" s="937"/>
      <c r="S104" s="937"/>
      <c r="T104" s="937"/>
      <c r="U104" s="937"/>
      <c r="V104" s="937"/>
      <c r="W104" s="937"/>
      <c r="X104" s="937"/>
      <c r="Y104" s="937"/>
      <c r="Z104" s="937"/>
      <c r="AA104" s="937"/>
      <c r="AB104" s="937"/>
      <c r="AC104" s="937"/>
      <c r="AD104" s="937"/>
      <c r="AE104" s="937"/>
      <c r="AF104" s="937"/>
      <c r="AG104" s="937"/>
      <c r="AH104" s="937"/>
      <c r="AI104" s="937"/>
      <c r="AJ104" s="937"/>
      <c r="AK104" s="937"/>
      <c r="AL104" s="937"/>
      <c r="AM104" s="937"/>
      <c r="AN104" s="937"/>
      <c r="AO104" s="937"/>
      <c r="AP104" s="937"/>
      <c r="AQ104" s="937"/>
      <c r="AR104" s="937"/>
      <c r="AS104" s="937"/>
      <c r="AT104" s="937"/>
      <c r="AU104" s="937"/>
      <c r="AV104" s="937"/>
      <c r="AW104" s="937"/>
      <c r="AX104" s="937"/>
      <c r="AY104" s="937"/>
      <c r="AZ104" s="937"/>
      <c r="BA104" s="937"/>
      <c r="BB104" s="937"/>
      <c r="BC104" s="937"/>
      <c r="BD104" s="937"/>
      <c r="BE104" s="937"/>
      <c r="BF104" s="937"/>
      <c r="BG104" s="937"/>
      <c r="BH104" s="937"/>
      <c r="BI104" s="937"/>
      <c r="BJ104" s="937"/>
    </row>
    <row r="105" spans="1:62" s="942" customFormat="1" ht="11.25">
      <c r="A105" s="18" t="s">
        <v>1375</v>
      </c>
      <c r="B105" s="18">
        <v>115</v>
      </c>
      <c r="C105" s="41" t="s">
        <v>1242</v>
      </c>
      <c r="D105" s="18">
        <v>2324</v>
      </c>
      <c r="E105" s="18">
        <v>3639</v>
      </c>
      <c r="F105" s="2" t="s">
        <v>472</v>
      </c>
      <c r="G105" s="912">
        <v>0</v>
      </c>
      <c r="H105" s="123">
        <v>0</v>
      </c>
      <c r="I105" s="12">
        <v>0</v>
      </c>
      <c r="J105" s="6">
        <v>40</v>
      </c>
      <c r="K105" s="128">
        <v>0</v>
      </c>
      <c r="L105" s="937"/>
      <c r="M105" s="937"/>
      <c r="N105" s="937"/>
      <c r="O105" s="937"/>
      <c r="P105" s="937"/>
      <c r="Q105" s="937"/>
      <c r="R105" s="937"/>
      <c r="S105" s="937"/>
      <c r="T105" s="937"/>
      <c r="U105" s="937"/>
      <c r="V105" s="937"/>
      <c r="W105" s="937"/>
      <c r="X105" s="937"/>
      <c r="Y105" s="937"/>
      <c r="Z105" s="937"/>
      <c r="AA105" s="937"/>
      <c r="AB105" s="937"/>
      <c r="AC105" s="937"/>
      <c r="AD105" s="937"/>
      <c r="AE105" s="937"/>
      <c r="AF105" s="937"/>
      <c r="AG105" s="937"/>
      <c r="AH105" s="937"/>
      <c r="AI105" s="937"/>
      <c r="AJ105" s="937"/>
      <c r="AK105" s="937"/>
      <c r="AL105" s="937"/>
      <c r="AM105" s="937"/>
      <c r="AN105" s="937"/>
      <c r="AO105" s="937"/>
      <c r="AP105" s="937"/>
      <c r="AQ105" s="937"/>
      <c r="AR105" s="937"/>
      <c r="AS105" s="937"/>
      <c r="AT105" s="937"/>
      <c r="AU105" s="937"/>
      <c r="AV105" s="937"/>
      <c r="AW105" s="937"/>
      <c r="AX105" s="937"/>
      <c r="AY105" s="937"/>
      <c r="AZ105" s="937"/>
      <c r="BA105" s="937"/>
      <c r="BB105" s="937"/>
      <c r="BC105" s="937"/>
      <c r="BD105" s="937"/>
      <c r="BE105" s="937"/>
      <c r="BF105" s="937"/>
      <c r="BG105" s="937"/>
      <c r="BH105" s="937"/>
      <c r="BI105" s="937"/>
      <c r="BJ105" s="937"/>
    </row>
    <row r="106" spans="1:11" ht="12" customHeight="1">
      <c r="A106" s="14">
        <v>1064</v>
      </c>
      <c r="B106" s="18">
        <v>115</v>
      </c>
      <c r="C106" s="41" t="s">
        <v>1242</v>
      </c>
      <c r="D106" s="18">
        <v>2324</v>
      </c>
      <c r="E106" s="18">
        <v>3722</v>
      </c>
      <c r="F106" s="2" t="s">
        <v>663</v>
      </c>
      <c r="G106" s="912">
        <v>250</v>
      </c>
      <c r="H106" s="123">
        <v>507.1</v>
      </c>
      <c r="I106" s="12">
        <v>300</v>
      </c>
      <c r="J106" s="6">
        <v>300</v>
      </c>
      <c r="K106" s="128">
        <v>400</v>
      </c>
    </row>
    <row r="107" spans="1:11" ht="12" customHeight="1">
      <c r="A107" s="14" t="s">
        <v>1375</v>
      </c>
      <c r="B107" s="18">
        <v>115</v>
      </c>
      <c r="C107" s="41" t="s">
        <v>1242</v>
      </c>
      <c r="D107" s="18">
        <v>2324</v>
      </c>
      <c r="E107" s="18">
        <v>3722</v>
      </c>
      <c r="F107" s="2" t="s">
        <v>664</v>
      </c>
      <c r="G107" s="912">
        <v>0</v>
      </c>
      <c r="H107" s="123">
        <v>0</v>
      </c>
      <c r="I107" s="12">
        <v>0</v>
      </c>
      <c r="J107" s="6">
        <v>223</v>
      </c>
      <c r="K107" s="128">
        <v>0</v>
      </c>
    </row>
    <row r="108" spans="1:11" ht="12" customHeight="1">
      <c r="A108" s="14" t="s">
        <v>1375</v>
      </c>
      <c r="B108" s="18">
        <v>115</v>
      </c>
      <c r="C108" s="41" t="s">
        <v>1242</v>
      </c>
      <c r="D108" s="18">
        <v>2324</v>
      </c>
      <c r="E108" s="18">
        <v>2219</v>
      </c>
      <c r="F108" s="2" t="s">
        <v>472</v>
      </c>
      <c r="G108" s="912">
        <v>0</v>
      </c>
      <c r="H108" s="123">
        <v>25.2</v>
      </c>
      <c r="I108" s="12">
        <v>0</v>
      </c>
      <c r="J108" s="6">
        <v>172</v>
      </c>
      <c r="K108" s="128">
        <v>0</v>
      </c>
    </row>
    <row r="109" spans="1:11" ht="12" customHeight="1">
      <c r="A109" s="14" t="s">
        <v>1375</v>
      </c>
      <c r="B109" s="18">
        <v>115</v>
      </c>
      <c r="C109" s="41" t="s">
        <v>1242</v>
      </c>
      <c r="D109" s="18">
        <v>2329</v>
      </c>
      <c r="E109" s="18">
        <v>3639</v>
      </c>
      <c r="F109" s="2" t="s">
        <v>551</v>
      </c>
      <c r="G109" s="912">
        <v>0</v>
      </c>
      <c r="H109" s="123">
        <v>379.4</v>
      </c>
      <c r="I109" s="12">
        <v>0</v>
      </c>
      <c r="J109" s="6">
        <v>0</v>
      </c>
      <c r="K109" s="128">
        <v>0</v>
      </c>
    </row>
    <row r="110" spans="1:62" s="942" customFormat="1" ht="11.25">
      <c r="A110" s="14" t="s">
        <v>1375</v>
      </c>
      <c r="B110" s="18">
        <v>116</v>
      </c>
      <c r="C110" s="41" t="s">
        <v>187</v>
      </c>
      <c r="D110" s="18">
        <v>2324</v>
      </c>
      <c r="E110" s="18">
        <v>3639</v>
      </c>
      <c r="F110" s="2" t="s">
        <v>472</v>
      </c>
      <c r="G110" s="912">
        <v>0</v>
      </c>
      <c r="H110" s="123">
        <v>0</v>
      </c>
      <c r="I110" s="12">
        <v>0</v>
      </c>
      <c r="J110" s="6">
        <v>256</v>
      </c>
      <c r="K110" s="128">
        <v>0</v>
      </c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937"/>
      <c r="Y110" s="937"/>
      <c r="Z110" s="937"/>
      <c r="AA110" s="937"/>
      <c r="AB110" s="937"/>
      <c r="AC110" s="937"/>
      <c r="AD110" s="937"/>
      <c r="AE110" s="937"/>
      <c r="AF110" s="937"/>
      <c r="AG110" s="937"/>
      <c r="AH110" s="937"/>
      <c r="AI110" s="937"/>
      <c r="AJ110" s="937"/>
      <c r="AK110" s="937"/>
      <c r="AL110" s="937"/>
      <c r="AM110" s="937"/>
      <c r="AN110" s="937"/>
      <c r="AO110" s="937"/>
      <c r="AP110" s="937"/>
      <c r="AQ110" s="937"/>
      <c r="AR110" s="937"/>
      <c r="AS110" s="937"/>
      <c r="AT110" s="937"/>
      <c r="AU110" s="937"/>
      <c r="AV110" s="937"/>
      <c r="AW110" s="937"/>
      <c r="AX110" s="937"/>
      <c r="AY110" s="937"/>
      <c r="AZ110" s="937"/>
      <c r="BA110" s="937"/>
      <c r="BB110" s="937"/>
      <c r="BC110" s="937"/>
      <c r="BD110" s="937"/>
      <c r="BE110" s="937"/>
      <c r="BF110" s="937"/>
      <c r="BG110" s="937"/>
      <c r="BH110" s="937"/>
      <c r="BI110" s="937"/>
      <c r="BJ110" s="937"/>
    </row>
    <row r="111" spans="1:62" s="942" customFormat="1" ht="12" customHeight="1">
      <c r="A111" s="14" t="s">
        <v>1375</v>
      </c>
      <c r="B111" s="18">
        <v>116</v>
      </c>
      <c r="C111" s="41" t="s">
        <v>187</v>
      </c>
      <c r="D111" s="18">
        <v>2324</v>
      </c>
      <c r="E111" s="18">
        <v>6171</v>
      </c>
      <c r="F111" s="2" t="s">
        <v>472</v>
      </c>
      <c r="G111" s="912">
        <v>0</v>
      </c>
      <c r="H111" s="123">
        <v>0</v>
      </c>
      <c r="I111" s="12">
        <v>0</v>
      </c>
      <c r="J111" s="6">
        <v>177.6</v>
      </c>
      <c r="K111" s="128">
        <v>0</v>
      </c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7"/>
      <c r="AL111" s="937"/>
      <c r="AM111" s="937"/>
      <c r="AN111" s="937"/>
      <c r="AO111" s="937"/>
      <c r="AP111" s="937"/>
      <c r="AQ111" s="937"/>
      <c r="AR111" s="937"/>
      <c r="AS111" s="937"/>
      <c r="AT111" s="937"/>
      <c r="AU111" s="937"/>
      <c r="AV111" s="937"/>
      <c r="AW111" s="937"/>
      <c r="AX111" s="937"/>
      <c r="AY111" s="937"/>
      <c r="AZ111" s="937"/>
      <c r="BA111" s="937"/>
      <c r="BB111" s="937"/>
      <c r="BC111" s="937"/>
      <c r="BD111" s="937"/>
      <c r="BE111" s="937"/>
      <c r="BF111" s="937"/>
      <c r="BG111" s="937"/>
      <c r="BH111" s="937"/>
      <c r="BI111" s="937"/>
      <c r="BJ111" s="937"/>
    </row>
    <row r="112" spans="1:11" ht="12" customHeight="1">
      <c r="A112" s="18">
        <v>1065</v>
      </c>
      <c r="B112" s="18" t="s">
        <v>1214</v>
      </c>
      <c r="C112" s="41" t="s">
        <v>1215</v>
      </c>
      <c r="D112" s="18" t="s">
        <v>1220</v>
      </c>
      <c r="E112" s="18">
        <v>6409</v>
      </c>
      <c r="F112" s="2" t="s">
        <v>1221</v>
      </c>
      <c r="G112" s="912">
        <v>290</v>
      </c>
      <c r="H112" s="123">
        <v>488.7</v>
      </c>
      <c r="I112" s="12">
        <v>420</v>
      </c>
      <c r="J112" s="6">
        <v>420</v>
      </c>
      <c r="K112" s="128">
        <v>430</v>
      </c>
    </row>
    <row r="113" spans="1:11" ht="12" customHeight="1">
      <c r="A113" s="18">
        <v>1066</v>
      </c>
      <c r="B113" s="18">
        <v>119</v>
      </c>
      <c r="C113" s="41" t="s">
        <v>1245</v>
      </c>
      <c r="D113" s="18">
        <v>2111</v>
      </c>
      <c r="E113" s="18">
        <v>6171</v>
      </c>
      <c r="F113" s="2" t="s">
        <v>1250</v>
      </c>
      <c r="G113" s="912">
        <v>5</v>
      </c>
      <c r="H113" s="123">
        <v>2.3</v>
      </c>
      <c r="I113" s="12">
        <v>5</v>
      </c>
      <c r="J113" s="6">
        <v>5</v>
      </c>
      <c r="K113" s="128">
        <v>5</v>
      </c>
    </row>
    <row r="114" spans="1:11" ht="12" customHeight="1">
      <c r="A114" s="18" t="s">
        <v>1375</v>
      </c>
      <c r="B114" s="18">
        <v>119</v>
      </c>
      <c r="C114" s="41" t="s">
        <v>1245</v>
      </c>
      <c r="D114" s="18">
        <v>2111</v>
      </c>
      <c r="E114" s="18">
        <v>2140</v>
      </c>
      <c r="F114" s="2" t="s">
        <v>1250</v>
      </c>
      <c r="G114" s="912">
        <v>100</v>
      </c>
      <c r="H114" s="123">
        <v>119.3</v>
      </c>
      <c r="I114" s="12">
        <v>0</v>
      </c>
      <c r="J114" s="6">
        <v>0</v>
      </c>
      <c r="K114" s="128">
        <v>0</v>
      </c>
    </row>
    <row r="115" spans="1:11" ht="12" customHeight="1">
      <c r="A115" s="18" t="s">
        <v>1375</v>
      </c>
      <c r="B115" s="18">
        <v>119</v>
      </c>
      <c r="C115" s="41" t="s">
        <v>1245</v>
      </c>
      <c r="D115" s="18">
        <v>2112</v>
      </c>
      <c r="E115" s="18">
        <v>2140</v>
      </c>
      <c r="F115" s="2" t="s">
        <v>1227</v>
      </c>
      <c r="G115" s="912">
        <v>400</v>
      </c>
      <c r="H115" s="123">
        <v>290.7</v>
      </c>
      <c r="I115" s="12">
        <v>0</v>
      </c>
      <c r="J115" s="6">
        <v>0</v>
      </c>
      <c r="K115" s="128">
        <v>0</v>
      </c>
    </row>
    <row r="116" spans="1:11" ht="12" customHeight="1">
      <c r="A116" s="18" t="s">
        <v>1375</v>
      </c>
      <c r="B116" s="18">
        <v>119</v>
      </c>
      <c r="C116" s="41" t="s">
        <v>1245</v>
      </c>
      <c r="D116" s="18">
        <v>2329</v>
      </c>
      <c r="E116" s="18">
        <v>2140</v>
      </c>
      <c r="F116" s="2" t="s">
        <v>726</v>
      </c>
      <c r="G116" s="912">
        <v>1000</v>
      </c>
      <c r="H116" s="123">
        <v>750.1</v>
      </c>
      <c r="I116" s="12">
        <v>0</v>
      </c>
      <c r="J116" s="6">
        <v>0</v>
      </c>
      <c r="K116" s="128">
        <v>0</v>
      </c>
    </row>
    <row r="117" spans="1:11" ht="12" customHeight="1">
      <c r="A117" s="18" t="s">
        <v>1375</v>
      </c>
      <c r="B117" s="18">
        <v>120</v>
      </c>
      <c r="C117" s="41" t="s">
        <v>114</v>
      </c>
      <c r="D117" s="18">
        <v>2324</v>
      </c>
      <c r="E117" s="18">
        <v>6171</v>
      </c>
      <c r="F117" s="2" t="s">
        <v>472</v>
      </c>
      <c r="G117" s="912">
        <v>0</v>
      </c>
      <c r="H117" s="123">
        <v>420.9</v>
      </c>
      <c r="I117" s="12">
        <v>0</v>
      </c>
      <c r="J117" s="6">
        <v>686</v>
      </c>
      <c r="K117" s="128">
        <v>0</v>
      </c>
    </row>
    <row r="118" spans="1:11" ht="12" customHeight="1">
      <c r="A118" s="18">
        <v>1067</v>
      </c>
      <c r="B118" s="18">
        <v>121</v>
      </c>
      <c r="C118" s="41" t="s">
        <v>115</v>
      </c>
      <c r="D118" s="18">
        <v>2210</v>
      </c>
      <c r="E118" s="18">
        <v>3322</v>
      </c>
      <c r="F118" s="2" t="s">
        <v>1221</v>
      </c>
      <c r="G118" s="912">
        <v>0</v>
      </c>
      <c r="H118" s="123">
        <v>0</v>
      </c>
      <c r="I118" s="12">
        <v>0</v>
      </c>
      <c r="J118" s="6">
        <v>20</v>
      </c>
      <c r="K118" s="128">
        <v>50</v>
      </c>
    </row>
    <row r="119" spans="1:11" ht="12" customHeight="1">
      <c r="A119" s="18">
        <v>1068</v>
      </c>
      <c r="B119" s="18">
        <v>122</v>
      </c>
      <c r="C119" s="41" t="s">
        <v>1366</v>
      </c>
      <c r="D119" s="18">
        <v>2111</v>
      </c>
      <c r="E119" s="18">
        <v>2140</v>
      </c>
      <c r="F119" s="2" t="s">
        <v>1250</v>
      </c>
      <c r="G119" s="912">
        <v>0</v>
      </c>
      <c r="H119" s="123">
        <v>0</v>
      </c>
      <c r="I119" s="12">
        <v>50</v>
      </c>
      <c r="J119" s="6">
        <v>50</v>
      </c>
      <c r="K119" s="128">
        <v>80</v>
      </c>
    </row>
    <row r="120" spans="1:11" ht="12" customHeight="1">
      <c r="A120" s="18">
        <v>1069</v>
      </c>
      <c r="B120" s="18">
        <v>122</v>
      </c>
      <c r="C120" s="41" t="s">
        <v>1366</v>
      </c>
      <c r="D120" s="18">
        <v>2112</v>
      </c>
      <c r="E120" s="18">
        <v>2140</v>
      </c>
      <c r="F120" s="2" t="s">
        <v>1227</v>
      </c>
      <c r="G120" s="912">
        <v>0</v>
      </c>
      <c r="H120" s="123">
        <v>16</v>
      </c>
      <c r="I120" s="12">
        <v>350</v>
      </c>
      <c r="J120" s="6">
        <v>350</v>
      </c>
      <c r="K120" s="128">
        <v>500</v>
      </c>
    </row>
    <row r="121" spans="1:11" ht="12" customHeight="1">
      <c r="A121" s="18">
        <v>1070</v>
      </c>
      <c r="B121" s="18">
        <v>122</v>
      </c>
      <c r="C121" s="41" t="s">
        <v>1366</v>
      </c>
      <c r="D121" s="18">
        <v>2329</v>
      </c>
      <c r="E121" s="18">
        <v>2140</v>
      </c>
      <c r="F121" s="2" t="s">
        <v>551</v>
      </c>
      <c r="G121" s="912">
        <v>0</v>
      </c>
      <c r="H121" s="123">
        <v>350</v>
      </c>
      <c r="I121" s="12">
        <v>1100</v>
      </c>
      <c r="J121" s="6">
        <v>1100</v>
      </c>
      <c r="K121" s="128">
        <v>600</v>
      </c>
    </row>
    <row r="122" spans="1:62" s="942" customFormat="1" ht="11.25">
      <c r="A122" s="18">
        <v>1071</v>
      </c>
      <c r="B122" s="18" t="s">
        <v>1256</v>
      </c>
      <c r="C122" s="41" t="s">
        <v>120</v>
      </c>
      <c r="D122" s="18" t="s">
        <v>1225</v>
      </c>
      <c r="E122" s="18" t="s">
        <v>1257</v>
      </c>
      <c r="F122" s="2" t="s">
        <v>687</v>
      </c>
      <c r="G122" s="912">
        <v>9100</v>
      </c>
      <c r="H122" s="123">
        <v>8644.3</v>
      </c>
      <c r="I122" s="12">
        <v>9600</v>
      </c>
      <c r="J122" s="6">
        <v>9600</v>
      </c>
      <c r="K122" s="128">
        <v>10300</v>
      </c>
      <c r="L122" s="937"/>
      <c r="M122" s="937"/>
      <c r="N122" s="937"/>
      <c r="O122" s="937"/>
      <c r="P122" s="937"/>
      <c r="Q122" s="937"/>
      <c r="R122" s="937"/>
      <c r="S122" s="937"/>
      <c r="T122" s="937"/>
      <c r="U122" s="937"/>
      <c r="V122" s="937"/>
      <c r="W122" s="937"/>
      <c r="X122" s="937"/>
      <c r="Y122" s="937"/>
      <c r="Z122" s="937"/>
      <c r="AA122" s="937"/>
      <c r="AB122" s="937"/>
      <c r="AC122" s="937"/>
      <c r="AD122" s="937"/>
      <c r="AE122" s="937"/>
      <c r="AF122" s="937"/>
      <c r="AG122" s="937"/>
      <c r="AH122" s="937"/>
      <c r="AI122" s="937"/>
      <c r="AJ122" s="937"/>
      <c r="AK122" s="937"/>
      <c r="AL122" s="937"/>
      <c r="AM122" s="937"/>
      <c r="AN122" s="937"/>
      <c r="AO122" s="937"/>
      <c r="AP122" s="937"/>
      <c r="AQ122" s="937"/>
      <c r="AR122" s="937"/>
      <c r="AS122" s="937"/>
      <c r="AT122" s="937"/>
      <c r="AU122" s="937"/>
      <c r="AV122" s="937"/>
      <c r="AW122" s="937"/>
      <c r="AX122" s="937"/>
      <c r="AY122" s="937"/>
      <c r="AZ122" s="937"/>
      <c r="BA122" s="937"/>
      <c r="BB122" s="937"/>
      <c r="BC122" s="937"/>
      <c r="BD122" s="937"/>
      <c r="BE122" s="937"/>
      <c r="BF122" s="937"/>
      <c r="BG122" s="937"/>
      <c r="BH122" s="937"/>
      <c r="BI122" s="937"/>
      <c r="BJ122" s="937"/>
    </row>
    <row r="123" spans="1:62" s="942" customFormat="1" ht="12" customHeight="1">
      <c r="A123" s="18">
        <v>1072</v>
      </c>
      <c r="B123" s="18" t="s">
        <v>1256</v>
      </c>
      <c r="C123" s="41" t="s">
        <v>120</v>
      </c>
      <c r="D123" s="18" t="s">
        <v>1225</v>
      </c>
      <c r="E123" s="18" t="s">
        <v>1257</v>
      </c>
      <c r="F123" s="2" t="s">
        <v>688</v>
      </c>
      <c r="G123" s="912">
        <v>1300</v>
      </c>
      <c r="H123" s="123">
        <v>1030.5</v>
      </c>
      <c r="I123" s="12">
        <v>1300</v>
      </c>
      <c r="J123" s="6">
        <v>1300</v>
      </c>
      <c r="K123" s="128">
        <v>1300</v>
      </c>
      <c r="L123" s="937"/>
      <c r="M123" s="937"/>
      <c r="N123" s="937"/>
      <c r="O123" s="937"/>
      <c r="P123" s="937"/>
      <c r="Q123" s="937"/>
      <c r="R123" s="937"/>
      <c r="S123" s="937"/>
      <c r="T123" s="937"/>
      <c r="U123" s="937"/>
      <c r="V123" s="937"/>
      <c r="W123" s="937"/>
      <c r="X123" s="937"/>
      <c r="Y123" s="937"/>
      <c r="Z123" s="937"/>
      <c r="AA123" s="937"/>
      <c r="AB123" s="937"/>
      <c r="AC123" s="937"/>
      <c r="AD123" s="937"/>
      <c r="AE123" s="937"/>
      <c r="AF123" s="937"/>
      <c r="AG123" s="937"/>
      <c r="AH123" s="937"/>
      <c r="AI123" s="937"/>
      <c r="AJ123" s="937"/>
      <c r="AK123" s="937"/>
      <c r="AL123" s="937"/>
      <c r="AM123" s="937"/>
      <c r="AN123" s="937"/>
      <c r="AO123" s="937"/>
      <c r="AP123" s="937"/>
      <c r="AQ123" s="937"/>
      <c r="AR123" s="937"/>
      <c r="AS123" s="937"/>
      <c r="AT123" s="937"/>
      <c r="AU123" s="937"/>
      <c r="AV123" s="937"/>
      <c r="AW123" s="937"/>
      <c r="AX123" s="937"/>
      <c r="AY123" s="937"/>
      <c r="AZ123" s="937"/>
      <c r="BA123" s="937"/>
      <c r="BB123" s="937"/>
      <c r="BC123" s="937"/>
      <c r="BD123" s="937"/>
      <c r="BE123" s="937"/>
      <c r="BF123" s="937"/>
      <c r="BG123" s="937"/>
      <c r="BH123" s="937"/>
      <c r="BI123" s="937"/>
      <c r="BJ123" s="937"/>
    </row>
    <row r="124" spans="1:11" ht="11.25">
      <c r="A124" s="18">
        <v>1073</v>
      </c>
      <c r="B124" s="18">
        <v>191</v>
      </c>
      <c r="C124" s="41" t="s">
        <v>120</v>
      </c>
      <c r="D124" s="18" t="s">
        <v>1225</v>
      </c>
      <c r="E124" s="18" t="s">
        <v>1257</v>
      </c>
      <c r="F124" s="2" t="s">
        <v>689</v>
      </c>
      <c r="G124" s="912">
        <v>0</v>
      </c>
      <c r="H124" s="123">
        <v>0</v>
      </c>
      <c r="I124" s="12">
        <v>0</v>
      </c>
      <c r="J124" s="6">
        <v>424</v>
      </c>
      <c r="K124" s="128">
        <v>2700</v>
      </c>
    </row>
    <row r="125" spans="1:11" ht="11.25">
      <c r="A125" s="18">
        <v>1074</v>
      </c>
      <c r="B125" s="18">
        <v>191</v>
      </c>
      <c r="C125" s="41" t="s">
        <v>120</v>
      </c>
      <c r="D125" s="18" t="s">
        <v>1225</v>
      </c>
      <c r="E125" s="18" t="s">
        <v>1257</v>
      </c>
      <c r="F125" s="2" t="s">
        <v>690</v>
      </c>
      <c r="G125" s="912">
        <v>0</v>
      </c>
      <c r="H125" s="123">
        <v>0</v>
      </c>
      <c r="I125" s="12">
        <v>0</v>
      </c>
      <c r="J125" s="6">
        <v>6817.5</v>
      </c>
      <c r="K125" s="128">
        <v>8500</v>
      </c>
    </row>
    <row r="126" spans="1:11" ht="11.25">
      <c r="A126" s="18">
        <v>1075</v>
      </c>
      <c r="B126" s="18">
        <v>191</v>
      </c>
      <c r="C126" s="41" t="s">
        <v>120</v>
      </c>
      <c r="D126" s="18" t="s">
        <v>1225</v>
      </c>
      <c r="E126" s="18" t="s">
        <v>1257</v>
      </c>
      <c r="F126" s="2" t="s">
        <v>691</v>
      </c>
      <c r="G126" s="912">
        <v>0</v>
      </c>
      <c r="H126" s="123">
        <v>0</v>
      </c>
      <c r="I126" s="12">
        <v>0</v>
      </c>
      <c r="J126" s="6">
        <v>0</v>
      </c>
      <c r="K126" s="128">
        <v>1500</v>
      </c>
    </row>
    <row r="127" spans="1:11" ht="11.25">
      <c r="A127" s="18">
        <v>1076</v>
      </c>
      <c r="B127" s="18">
        <v>191</v>
      </c>
      <c r="C127" s="41" t="s">
        <v>120</v>
      </c>
      <c r="D127" s="18">
        <v>2132</v>
      </c>
      <c r="E127" s="18">
        <v>3419</v>
      </c>
      <c r="F127" s="2" t="s">
        <v>659</v>
      </c>
      <c r="G127" s="931">
        <v>1000</v>
      </c>
      <c r="H127" s="925">
        <v>1009.5</v>
      </c>
      <c r="I127" s="27">
        <v>1000</v>
      </c>
      <c r="J127" s="52">
        <v>1000</v>
      </c>
      <c r="K127" s="128">
        <v>1000</v>
      </c>
    </row>
    <row r="128" spans="1:11" ht="11.25">
      <c r="A128" s="18">
        <v>1077</v>
      </c>
      <c r="B128" s="18">
        <v>191</v>
      </c>
      <c r="C128" s="41" t="s">
        <v>120</v>
      </c>
      <c r="D128" s="18" t="s">
        <v>1230</v>
      </c>
      <c r="E128" s="18" t="s">
        <v>1257</v>
      </c>
      <c r="F128" s="2" t="s">
        <v>660</v>
      </c>
      <c r="G128" s="912">
        <v>0</v>
      </c>
      <c r="H128" s="123">
        <v>0</v>
      </c>
      <c r="I128" s="12">
        <v>0</v>
      </c>
      <c r="J128" s="6">
        <v>161</v>
      </c>
      <c r="K128" s="128">
        <v>380</v>
      </c>
    </row>
    <row r="129" spans="1:11" ht="11.25">
      <c r="A129" s="18">
        <v>1078</v>
      </c>
      <c r="B129" s="18">
        <v>191</v>
      </c>
      <c r="C129" s="41" t="s">
        <v>120</v>
      </c>
      <c r="D129" s="18" t="s">
        <v>1230</v>
      </c>
      <c r="E129" s="18" t="s">
        <v>1257</v>
      </c>
      <c r="F129" s="2" t="s">
        <v>661</v>
      </c>
      <c r="G129" s="912">
        <v>0</v>
      </c>
      <c r="H129" s="123">
        <v>0</v>
      </c>
      <c r="I129" s="12">
        <v>0</v>
      </c>
      <c r="J129" s="6">
        <v>183.7</v>
      </c>
      <c r="K129" s="128">
        <v>820</v>
      </c>
    </row>
    <row r="130" spans="1:11" ht="11.25">
      <c r="A130" s="18">
        <v>1079</v>
      </c>
      <c r="B130" s="18">
        <v>191</v>
      </c>
      <c r="C130" s="41" t="s">
        <v>120</v>
      </c>
      <c r="D130" s="18">
        <v>2324</v>
      </c>
      <c r="E130" s="18" t="s">
        <v>1257</v>
      </c>
      <c r="F130" s="2" t="s">
        <v>668</v>
      </c>
      <c r="G130" s="912">
        <v>0</v>
      </c>
      <c r="H130" s="123">
        <v>0</v>
      </c>
      <c r="I130" s="12">
        <v>0</v>
      </c>
      <c r="J130" s="6">
        <v>0</v>
      </c>
      <c r="K130" s="128">
        <v>2000</v>
      </c>
    </row>
    <row r="131" spans="1:11" ht="11.25">
      <c r="A131" s="18" t="s">
        <v>1375</v>
      </c>
      <c r="B131" s="18">
        <v>191</v>
      </c>
      <c r="C131" s="41" t="s">
        <v>120</v>
      </c>
      <c r="D131" s="18">
        <v>2324</v>
      </c>
      <c r="E131" s="18">
        <v>3419</v>
      </c>
      <c r="F131" s="2" t="s">
        <v>472</v>
      </c>
      <c r="G131" s="931">
        <v>0</v>
      </c>
      <c r="H131" s="925">
        <v>38.6</v>
      </c>
      <c r="I131" s="27">
        <v>0</v>
      </c>
      <c r="J131" s="52">
        <v>50</v>
      </c>
      <c r="K131" s="128">
        <v>0</v>
      </c>
    </row>
    <row r="132" spans="1:11" ht="11.25">
      <c r="A132" s="18" t="s">
        <v>1375</v>
      </c>
      <c r="B132" s="18">
        <v>191</v>
      </c>
      <c r="C132" s="41" t="s">
        <v>120</v>
      </c>
      <c r="D132" s="18">
        <v>2210</v>
      </c>
      <c r="E132" s="18">
        <v>3419</v>
      </c>
      <c r="F132" s="2" t="s">
        <v>1221</v>
      </c>
      <c r="G132" s="931">
        <v>0</v>
      </c>
      <c r="H132" s="925">
        <v>5.8</v>
      </c>
      <c r="I132" s="27">
        <v>0</v>
      </c>
      <c r="J132" s="52">
        <v>0</v>
      </c>
      <c r="K132" s="128">
        <v>0</v>
      </c>
    </row>
    <row r="133" spans="1:11" ht="11.25">
      <c r="A133" s="18" t="s">
        <v>1375</v>
      </c>
      <c r="B133" s="18" t="s">
        <v>1258</v>
      </c>
      <c r="C133" s="41" t="s">
        <v>1259</v>
      </c>
      <c r="D133" s="18" t="s">
        <v>1225</v>
      </c>
      <c r="E133" s="18" t="s">
        <v>1257</v>
      </c>
      <c r="F133" s="2" t="s">
        <v>1250</v>
      </c>
      <c r="G133" s="931">
        <v>2200</v>
      </c>
      <c r="H133" s="925">
        <v>2587.2</v>
      </c>
      <c r="I133" s="27">
        <v>2400</v>
      </c>
      <c r="J133" s="52">
        <v>1976</v>
      </c>
      <c r="K133" s="128">
        <v>0</v>
      </c>
    </row>
    <row r="134" spans="1:11" ht="11.25">
      <c r="A134" s="18" t="s">
        <v>1375</v>
      </c>
      <c r="B134" s="18" t="s">
        <v>1258</v>
      </c>
      <c r="C134" s="41" t="s">
        <v>1259</v>
      </c>
      <c r="D134" s="18" t="s">
        <v>1230</v>
      </c>
      <c r="E134" s="18" t="s">
        <v>1257</v>
      </c>
      <c r="F134" s="2" t="s">
        <v>694</v>
      </c>
      <c r="G134" s="912">
        <v>350</v>
      </c>
      <c r="H134" s="123">
        <v>362.6</v>
      </c>
      <c r="I134" s="12">
        <v>350</v>
      </c>
      <c r="J134" s="6">
        <v>189</v>
      </c>
      <c r="K134" s="128">
        <v>0</v>
      </c>
    </row>
    <row r="135" spans="1:11" ht="11.25">
      <c r="A135" s="18" t="s">
        <v>1375</v>
      </c>
      <c r="B135" s="18">
        <v>192</v>
      </c>
      <c r="C135" s="41" t="s">
        <v>1259</v>
      </c>
      <c r="D135" s="18">
        <v>2324</v>
      </c>
      <c r="E135" s="18">
        <v>3419</v>
      </c>
      <c r="F135" s="2" t="s">
        <v>472</v>
      </c>
      <c r="G135" s="912">
        <v>0</v>
      </c>
      <c r="H135" s="123">
        <v>56.4</v>
      </c>
      <c r="I135" s="12">
        <v>0</v>
      </c>
      <c r="J135" s="6">
        <v>0</v>
      </c>
      <c r="K135" s="128">
        <v>0</v>
      </c>
    </row>
    <row r="136" spans="1:11" ht="11.25">
      <c r="A136" s="18" t="s">
        <v>1375</v>
      </c>
      <c r="B136" s="18">
        <v>192</v>
      </c>
      <c r="C136" s="41" t="s">
        <v>1259</v>
      </c>
      <c r="D136" s="18">
        <v>2329</v>
      </c>
      <c r="E136" s="18">
        <v>3419</v>
      </c>
      <c r="F136" s="2" t="s">
        <v>551</v>
      </c>
      <c r="G136" s="912">
        <v>0</v>
      </c>
      <c r="H136" s="123">
        <v>37.9</v>
      </c>
      <c r="I136" s="12">
        <v>0</v>
      </c>
      <c r="J136" s="6">
        <v>0</v>
      </c>
      <c r="K136" s="128">
        <v>0</v>
      </c>
    </row>
    <row r="137" spans="1:11" ht="11.25">
      <c r="A137" s="18" t="s">
        <v>1375</v>
      </c>
      <c r="B137" s="18" t="s">
        <v>1260</v>
      </c>
      <c r="C137" s="41" t="s">
        <v>1261</v>
      </c>
      <c r="D137" s="18" t="s">
        <v>1225</v>
      </c>
      <c r="E137" s="18" t="s">
        <v>1257</v>
      </c>
      <c r="F137" s="2" t="s">
        <v>1250</v>
      </c>
      <c r="G137" s="912">
        <v>4000</v>
      </c>
      <c r="H137" s="123">
        <v>5295.6</v>
      </c>
      <c r="I137" s="12">
        <v>9500</v>
      </c>
      <c r="J137" s="6">
        <v>3322.5</v>
      </c>
      <c r="K137" s="128">
        <v>0</v>
      </c>
    </row>
    <row r="138" spans="1:11" ht="11.25">
      <c r="A138" s="18" t="s">
        <v>1375</v>
      </c>
      <c r="B138" s="18" t="s">
        <v>1260</v>
      </c>
      <c r="C138" s="41" t="s">
        <v>1261</v>
      </c>
      <c r="D138" s="18" t="s">
        <v>1230</v>
      </c>
      <c r="E138" s="18" t="s">
        <v>1257</v>
      </c>
      <c r="F138" s="2" t="s">
        <v>694</v>
      </c>
      <c r="G138" s="912">
        <v>50</v>
      </c>
      <c r="H138" s="123">
        <v>247.9</v>
      </c>
      <c r="I138" s="12">
        <v>650</v>
      </c>
      <c r="J138" s="6">
        <v>466.3</v>
      </c>
      <c r="K138" s="128">
        <v>0</v>
      </c>
    </row>
    <row r="139" spans="1:11" ht="11.25">
      <c r="A139" s="18" t="s">
        <v>1375</v>
      </c>
      <c r="B139" s="18">
        <v>193</v>
      </c>
      <c r="C139" s="41" t="s">
        <v>1261</v>
      </c>
      <c r="D139" s="18">
        <v>2310</v>
      </c>
      <c r="E139" s="18">
        <v>3419</v>
      </c>
      <c r="F139" s="2" t="s">
        <v>237</v>
      </c>
      <c r="G139" s="912">
        <v>0</v>
      </c>
      <c r="H139" s="123">
        <v>88.5</v>
      </c>
      <c r="I139" s="12">
        <v>0</v>
      </c>
      <c r="J139" s="6">
        <v>43</v>
      </c>
      <c r="K139" s="128">
        <v>0</v>
      </c>
    </row>
    <row r="140" spans="1:11" ht="11.25">
      <c r="A140" s="18" t="s">
        <v>1375</v>
      </c>
      <c r="B140" s="18">
        <v>193</v>
      </c>
      <c r="C140" s="41" t="s">
        <v>1261</v>
      </c>
      <c r="D140" s="18">
        <v>2324</v>
      </c>
      <c r="E140" s="18">
        <v>3419</v>
      </c>
      <c r="F140" s="2" t="s">
        <v>472</v>
      </c>
      <c r="G140" s="912">
        <v>0</v>
      </c>
      <c r="H140" s="123">
        <v>2714.3</v>
      </c>
      <c r="I140" s="12">
        <v>0</v>
      </c>
      <c r="J140" s="6">
        <v>0</v>
      </c>
      <c r="K140" s="128">
        <v>0</v>
      </c>
    </row>
    <row r="141" spans="1:11" ht="11.25">
      <c r="A141" s="18" t="s">
        <v>1375</v>
      </c>
      <c r="B141" s="18">
        <v>193</v>
      </c>
      <c r="C141" s="41" t="s">
        <v>1261</v>
      </c>
      <c r="D141" s="18">
        <v>2329</v>
      </c>
      <c r="E141" s="18">
        <v>3419</v>
      </c>
      <c r="F141" s="2" t="s">
        <v>551</v>
      </c>
      <c r="G141" s="912">
        <v>0</v>
      </c>
      <c r="H141" s="123">
        <v>0</v>
      </c>
      <c r="I141" s="12">
        <v>0</v>
      </c>
      <c r="J141" s="6">
        <v>45</v>
      </c>
      <c r="K141" s="128">
        <v>0</v>
      </c>
    </row>
    <row r="142" spans="1:11" ht="11.25">
      <c r="A142" s="18">
        <v>1080</v>
      </c>
      <c r="B142" s="18">
        <v>195</v>
      </c>
      <c r="C142" s="41" t="s">
        <v>1262</v>
      </c>
      <c r="D142" s="18">
        <v>2111</v>
      </c>
      <c r="E142" s="18">
        <v>6171</v>
      </c>
      <c r="F142" s="2" t="s">
        <v>692</v>
      </c>
      <c r="G142" s="912">
        <v>100</v>
      </c>
      <c r="H142" s="123">
        <v>100.6</v>
      </c>
      <c r="I142" s="12">
        <v>100</v>
      </c>
      <c r="J142" s="6">
        <v>100</v>
      </c>
      <c r="K142" s="128">
        <v>150</v>
      </c>
    </row>
    <row r="143" spans="1:11" ht="11.25">
      <c r="A143" s="18">
        <v>1081</v>
      </c>
      <c r="B143" s="18">
        <v>195</v>
      </c>
      <c r="C143" s="41" t="s">
        <v>1262</v>
      </c>
      <c r="D143" s="18">
        <v>2460</v>
      </c>
      <c r="E143" s="18"/>
      <c r="F143" s="2" t="s">
        <v>676</v>
      </c>
      <c r="G143" s="912">
        <v>525</v>
      </c>
      <c r="H143" s="123">
        <v>527.6</v>
      </c>
      <c r="I143" s="12">
        <v>230</v>
      </c>
      <c r="J143" s="6">
        <v>230</v>
      </c>
      <c r="K143" s="128">
        <v>450</v>
      </c>
    </row>
    <row r="144" spans="1:11" ht="12" thickBot="1">
      <c r="A144" s="1149" t="s">
        <v>1263</v>
      </c>
      <c r="B144" s="1149"/>
      <c r="C144" s="1149"/>
      <c r="D144" s="1149"/>
      <c r="E144" s="1149"/>
      <c r="F144" s="1149"/>
      <c r="G144" s="1089">
        <f>SUM(G38:G143)</f>
        <v>128760</v>
      </c>
      <c r="H144" s="1090">
        <f>SUM(H38:H143)</f>
        <v>338540.50000000006</v>
      </c>
      <c r="I144" s="1091">
        <f>SUM(I38:I143)</f>
        <v>179068</v>
      </c>
      <c r="J144" s="1092">
        <f>SUM(J38:J143)</f>
        <v>251275</v>
      </c>
      <c r="K144" s="1093">
        <f>SUM(K38:K143)</f>
        <v>194278</v>
      </c>
    </row>
    <row r="145" spans="1:11" ht="11.25">
      <c r="A145" s="18">
        <v>1082</v>
      </c>
      <c r="B145" s="62">
        <v>100</v>
      </c>
      <c r="C145" s="63" t="s">
        <v>1219</v>
      </c>
      <c r="D145" s="62">
        <v>3113</v>
      </c>
      <c r="E145" s="62">
        <v>5311</v>
      </c>
      <c r="F145" s="2" t="s">
        <v>197</v>
      </c>
      <c r="G145" s="927">
        <v>0</v>
      </c>
      <c r="H145" s="926">
        <v>18.5</v>
      </c>
      <c r="I145" s="58">
        <v>0</v>
      </c>
      <c r="J145" s="53">
        <v>0</v>
      </c>
      <c r="K145" s="929">
        <v>200</v>
      </c>
    </row>
    <row r="146" spans="1:11" ht="11.25">
      <c r="A146" s="18">
        <v>1083</v>
      </c>
      <c r="B146" s="18">
        <v>102</v>
      </c>
      <c r="C146" s="41" t="s">
        <v>1196</v>
      </c>
      <c r="D146" s="18">
        <v>3112</v>
      </c>
      <c r="E146" s="18">
        <v>3612</v>
      </c>
      <c r="F146" s="2" t="s">
        <v>476</v>
      </c>
      <c r="G146" s="927">
        <v>0</v>
      </c>
      <c r="H146" s="926">
        <v>507.1</v>
      </c>
      <c r="I146" s="58">
        <v>0</v>
      </c>
      <c r="J146" s="53">
        <v>740</v>
      </c>
      <c r="K146" s="929">
        <v>60</v>
      </c>
    </row>
    <row r="147" spans="1:11" ht="11.25">
      <c r="A147" s="14" t="s">
        <v>1375</v>
      </c>
      <c r="B147" s="18">
        <v>102</v>
      </c>
      <c r="C147" s="41" t="s">
        <v>1196</v>
      </c>
      <c r="D147" s="18">
        <v>3201</v>
      </c>
      <c r="E147" s="18"/>
      <c r="F147" s="2" t="s">
        <v>1163</v>
      </c>
      <c r="G147" s="912">
        <v>0</v>
      </c>
      <c r="H147" s="123">
        <v>4700</v>
      </c>
      <c r="I147" s="58">
        <v>0</v>
      </c>
      <c r="J147" s="53">
        <v>0</v>
      </c>
      <c r="K147" s="128">
        <v>0</v>
      </c>
    </row>
    <row r="148" spans="1:11" ht="11.25">
      <c r="A148" s="14" t="s">
        <v>1375</v>
      </c>
      <c r="B148" s="18">
        <v>102</v>
      </c>
      <c r="C148" s="41" t="s">
        <v>1196</v>
      </c>
      <c r="D148" s="18">
        <v>3202</v>
      </c>
      <c r="E148" s="18"/>
      <c r="F148" s="2" t="s">
        <v>727</v>
      </c>
      <c r="G148" s="912">
        <v>0</v>
      </c>
      <c r="H148" s="123">
        <v>9457</v>
      </c>
      <c r="I148" s="58">
        <v>0</v>
      </c>
      <c r="J148" s="53">
        <v>0</v>
      </c>
      <c r="K148" s="128">
        <v>0</v>
      </c>
    </row>
    <row r="149" spans="1:11" ht="11.25">
      <c r="A149" s="14">
        <v>1084</v>
      </c>
      <c r="B149" s="18">
        <v>108</v>
      </c>
      <c r="C149" s="41" t="s">
        <v>1236</v>
      </c>
      <c r="D149" s="18">
        <v>3113</v>
      </c>
      <c r="E149" s="18">
        <v>6171</v>
      </c>
      <c r="F149" s="2" t="s">
        <v>197</v>
      </c>
      <c r="G149" s="912">
        <v>5</v>
      </c>
      <c r="H149" s="123">
        <v>35</v>
      </c>
      <c r="I149" s="58">
        <v>0</v>
      </c>
      <c r="J149" s="53">
        <v>40</v>
      </c>
      <c r="K149" s="128">
        <v>5</v>
      </c>
    </row>
    <row r="150" spans="1:11" ht="11.25">
      <c r="A150" s="14" t="s">
        <v>1375</v>
      </c>
      <c r="B150" s="18">
        <v>108</v>
      </c>
      <c r="C150" s="41" t="s">
        <v>1236</v>
      </c>
      <c r="D150" s="18">
        <v>3113</v>
      </c>
      <c r="E150" s="18">
        <v>6171</v>
      </c>
      <c r="F150" s="2" t="s">
        <v>728</v>
      </c>
      <c r="G150" s="912">
        <v>0</v>
      </c>
      <c r="H150" s="123">
        <v>198</v>
      </c>
      <c r="I150" s="58">
        <v>0</v>
      </c>
      <c r="J150" s="53">
        <v>0</v>
      </c>
      <c r="K150" s="128">
        <v>0</v>
      </c>
    </row>
    <row r="151" spans="1:11" ht="11.25">
      <c r="A151" s="18">
        <v>1085</v>
      </c>
      <c r="B151" s="18">
        <v>112</v>
      </c>
      <c r="C151" s="41" t="s">
        <v>1238</v>
      </c>
      <c r="D151" s="18">
        <v>3112</v>
      </c>
      <c r="E151" s="18">
        <v>3612</v>
      </c>
      <c r="F151" s="2" t="s">
        <v>476</v>
      </c>
      <c r="G151" s="927">
        <v>0</v>
      </c>
      <c r="H151" s="926">
        <v>0</v>
      </c>
      <c r="I151" s="58">
        <v>0</v>
      </c>
      <c r="J151" s="53">
        <v>12300</v>
      </c>
      <c r="K151" s="128">
        <v>16000</v>
      </c>
    </row>
    <row r="152" spans="1:11" ht="11.25">
      <c r="A152" s="18">
        <v>1086</v>
      </c>
      <c r="B152" s="18" t="s">
        <v>588</v>
      </c>
      <c r="C152" s="41" t="s">
        <v>1239</v>
      </c>
      <c r="D152" s="18" t="s">
        <v>1231</v>
      </c>
      <c r="E152" s="18">
        <v>3639</v>
      </c>
      <c r="F152" s="2" t="s">
        <v>1293</v>
      </c>
      <c r="G152" s="912">
        <v>10000</v>
      </c>
      <c r="H152" s="123">
        <v>19119.3</v>
      </c>
      <c r="I152" s="12">
        <v>10000</v>
      </c>
      <c r="J152" s="6">
        <v>10700</v>
      </c>
      <c r="K152" s="128">
        <v>20000</v>
      </c>
    </row>
    <row r="153" spans="1:11" ht="11.25">
      <c r="A153" s="18">
        <v>1087</v>
      </c>
      <c r="B153" s="18" t="s">
        <v>588</v>
      </c>
      <c r="C153" s="41" t="s">
        <v>1239</v>
      </c>
      <c r="D153" s="18" t="s">
        <v>1294</v>
      </c>
      <c r="E153" s="18">
        <v>3639</v>
      </c>
      <c r="F153" s="2" t="s">
        <v>476</v>
      </c>
      <c r="G153" s="912">
        <v>38000</v>
      </c>
      <c r="H153" s="123">
        <v>57652.6</v>
      </c>
      <c r="I153" s="12">
        <v>25000</v>
      </c>
      <c r="J153" s="6">
        <v>25623</v>
      </c>
      <c r="K153" s="128">
        <v>36900</v>
      </c>
    </row>
    <row r="154" spans="1:11" ht="11.25">
      <c r="A154" s="18" t="s">
        <v>1375</v>
      </c>
      <c r="B154" s="18">
        <v>192</v>
      </c>
      <c r="C154" s="41" t="s">
        <v>1259</v>
      </c>
      <c r="D154" s="18">
        <v>3113</v>
      </c>
      <c r="E154" s="18">
        <v>3419</v>
      </c>
      <c r="F154" s="2" t="s">
        <v>1424</v>
      </c>
      <c r="G154" s="912">
        <v>0</v>
      </c>
      <c r="H154" s="123">
        <v>50</v>
      </c>
      <c r="I154" s="12">
        <v>0</v>
      </c>
      <c r="J154" s="6">
        <v>0</v>
      </c>
      <c r="K154" s="128">
        <v>0</v>
      </c>
    </row>
    <row r="155" spans="1:11" ht="12" thickBot="1">
      <c r="A155" s="1149" t="s">
        <v>1301</v>
      </c>
      <c r="B155" s="1149"/>
      <c r="C155" s="1149"/>
      <c r="D155" s="1149"/>
      <c r="E155" s="1149"/>
      <c r="F155" s="1149"/>
      <c r="G155" s="1089">
        <f>SUM(G145:G154)</f>
        <v>48005</v>
      </c>
      <c r="H155" s="1090">
        <f>SUM(H145:H154)</f>
        <v>91737.5</v>
      </c>
      <c r="I155" s="1091">
        <f>SUM(I145:I154)</f>
        <v>35000</v>
      </c>
      <c r="J155" s="1092">
        <f>SUM(J145:J154)</f>
        <v>49403</v>
      </c>
      <c r="K155" s="1093">
        <f>SUM(K145:K154)</f>
        <v>73165</v>
      </c>
    </row>
    <row r="156" spans="1:11" ht="12" thickBot="1">
      <c r="A156" s="1150" t="s">
        <v>1443</v>
      </c>
      <c r="B156" s="1150"/>
      <c r="C156" s="1150"/>
      <c r="D156" s="1150"/>
      <c r="E156" s="1150"/>
      <c r="F156" s="1150"/>
      <c r="G156" s="967">
        <f>SUM(G155,G144,G37)</f>
        <v>927910</v>
      </c>
      <c r="H156" s="959">
        <f>SUM(H155,H144,H37)</f>
        <v>1221931.1</v>
      </c>
      <c r="I156" s="964">
        <f>SUM(I155,I144,I37)</f>
        <v>1057623</v>
      </c>
      <c r="J156" s="960">
        <f>SUM(J155,J144,J37)</f>
        <v>1145270</v>
      </c>
      <c r="K156" s="933">
        <f>SUM(K155,K144,K37)</f>
        <v>1161739</v>
      </c>
    </row>
    <row r="157" spans="1:11" ht="11.25">
      <c r="A157" s="18">
        <v>1088</v>
      </c>
      <c r="B157" s="18" t="s">
        <v>1195</v>
      </c>
      <c r="C157" s="41" t="s">
        <v>1196</v>
      </c>
      <c r="D157" s="18" t="s">
        <v>1302</v>
      </c>
      <c r="E157" s="18"/>
      <c r="F157" s="2" t="s">
        <v>693</v>
      </c>
      <c r="G157" s="912">
        <v>99425</v>
      </c>
      <c r="H157" s="123">
        <v>101854.1</v>
      </c>
      <c r="I157" s="12">
        <v>191740</v>
      </c>
      <c r="J157" s="6">
        <v>200319.8</v>
      </c>
      <c r="K157" s="929">
        <v>214585</v>
      </c>
    </row>
    <row r="158" spans="1:11" ht="11.25">
      <c r="A158" s="18" t="s">
        <v>1375</v>
      </c>
      <c r="B158" s="18">
        <v>102</v>
      </c>
      <c r="C158" s="41" t="s">
        <v>1196</v>
      </c>
      <c r="D158" s="18">
        <v>4111</v>
      </c>
      <c r="E158" s="59"/>
      <c r="F158" s="54" t="s">
        <v>1188</v>
      </c>
      <c r="G158" s="927">
        <v>0</v>
      </c>
      <c r="H158" s="926">
        <v>27707.4</v>
      </c>
      <c r="I158" s="58">
        <v>0</v>
      </c>
      <c r="J158" s="53">
        <v>7257.2</v>
      </c>
      <c r="K158" s="128">
        <v>0</v>
      </c>
    </row>
    <row r="159" spans="1:11" ht="11.25">
      <c r="A159" s="18" t="s">
        <v>1375</v>
      </c>
      <c r="B159" s="18">
        <v>102</v>
      </c>
      <c r="C159" s="41" t="s">
        <v>1196</v>
      </c>
      <c r="D159" s="18">
        <v>4113</v>
      </c>
      <c r="E159" s="18"/>
      <c r="F159" s="2" t="s">
        <v>677</v>
      </c>
      <c r="G159" s="912">
        <v>0</v>
      </c>
      <c r="H159" s="123">
        <v>0</v>
      </c>
      <c r="I159" s="12">
        <v>0</v>
      </c>
      <c r="J159" s="6">
        <v>7901.2</v>
      </c>
      <c r="K159" s="128">
        <v>0</v>
      </c>
    </row>
    <row r="160" spans="1:11" ht="11.25">
      <c r="A160" s="18" t="s">
        <v>1375</v>
      </c>
      <c r="B160" s="18">
        <v>102</v>
      </c>
      <c r="C160" s="41" t="s">
        <v>1196</v>
      </c>
      <c r="D160" s="18">
        <v>4116</v>
      </c>
      <c r="E160" s="18"/>
      <c r="F160" s="2" t="s">
        <v>116</v>
      </c>
      <c r="G160" s="912">
        <v>0</v>
      </c>
      <c r="H160" s="123">
        <v>304251.7</v>
      </c>
      <c r="I160" s="12">
        <v>0</v>
      </c>
      <c r="J160" s="6">
        <v>6048</v>
      </c>
      <c r="K160" s="128">
        <v>0</v>
      </c>
    </row>
    <row r="161" spans="1:11" ht="11.25">
      <c r="A161" s="18" t="s">
        <v>1375</v>
      </c>
      <c r="B161" s="18">
        <v>102</v>
      </c>
      <c r="C161" s="41" t="s">
        <v>1196</v>
      </c>
      <c r="D161" s="18">
        <v>4118</v>
      </c>
      <c r="E161" s="18"/>
      <c r="F161" s="2" t="s">
        <v>117</v>
      </c>
      <c r="G161" s="912">
        <v>0</v>
      </c>
      <c r="H161" s="123">
        <v>0</v>
      </c>
      <c r="I161" s="12">
        <v>0</v>
      </c>
      <c r="J161" s="6">
        <v>7466.5</v>
      </c>
      <c r="K161" s="128">
        <v>0</v>
      </c>
    </row>
    <row r="162" spans="1:11" ht="11.25">
      <c r="A162" s="18" t="s">
        <v>1375</v>
      </c>
      <c r="B162" s="18">
        <v>102</v>
      </c>
      <c r="C162" s="41" t="s">
        <v>1196</v>
      </c>
      <c r="D162" s="18">
        <v>4121</v>
      </c>
      <c r="E162" s="18"/>
      <c r="F162" s="2" t="s">
        <v>1304</v>
      </c>
      <c r="G162" s="912">
        <v>0</v>
      </c>
      <c r="H162" s="123">
        <v>0</v>
      </c>
      <c r="I162" s="12">
        <v>0</v>
      </c>
      <c r="J162" s="6">
        <v>320</v>
      </c>
      <c r="K162" s="128">
        <v>0</v>
      </c>
    </row>
    <row r="163" spans="1:11" ht="11.25">
      <c r="A163" s="18" t="s">
        <v>1375</v>
      </c>
      <c r="B163" s="18">
        <v>102</v>
      </c>
      <c r="C163" s="41" t="s">
        <v>1196</v>
      </c>
      <c r="D163" s="18">
        <v>4121</v>
      </c>
      <c r="E163" s="18"/>
      <c r="F163" s="2" t="s">
        <v>729</v>
      </c>
      <c r="G163" s="912">
        <v>0</v>
      </c>
      <c r="H163" s="123">
        <v>990.5</v>
      </c>
      <c r="I163" s="12">
        <v>0</v>
      </c>
      <c r="J163" s="6">
        <v>0</v>
      </c>
      <c r="K163" s="128">
        <v>0</v>
      </c>
    </row>
    <row r="164" spans="1:11" ht="11.25">
      <c r="A164" s="18" t="s">
        <v>1375</v>
      </c>
      <c r="B164" s="18">
        <v>102</v>
      </c>
      <c r="C164" s="41" t="s">
        <v>1196</v>
      </c>
      <c r="D164" s="18">
        <v>4121</v>
      </c>
      <c r="E164" s="18"/>
      <c r="F164" s="2" t="s">
        <v>730</v>
      </c>
      <c r="G164" s="912">
        <v>0</v>
      </c>
      <c r="H164" s="123">
        <v>5269.2</v>
      </c>
      <c r="I164" s="12">
        <v>0</v>
      </c>
      <c r="J164" s="6">
        <v>0</v>
      </c>
      <c r="K164" s="128">
        <v>0</v>
      </c>
    </row>
    <row r="165" spans="1:11" ht="11.25">
      <c r="A165" s="18">
        <v>1089</v>
      </c>
      <c r="B165" s="18" t="s">
        <v>1228</v>
      </c>
      <c r="C165" s="41" t="s">
        <v>1229</v>
      </c>
      <c r="D165" s="18" t="s">
        <v>1303</v>
      </c>
      <c r="E165" s="18"/>
      <c r="F165" s="2" t="s">
        <v>1304</v>
      </c>
      <c r="G165" s="912">
        <v>7000</v>
      </c>
      <c r="H165" s="123">
        <v>6598.9</v>
      </c>
      <c r="I165" s="12">
        <v>2000</v>
      </c>
      <c r="J165" s="6">
        <v>2700</v>
      </c>
      <c r="K165" s="128">
        <v>2650</v>
      </c>
    </row>
    <row r="166" spans="1:11" ht="11.25">
      <c r="A166" s="18" t="s">
        <v>1375</v>
      </c>
      <c r="B166" s="18">
        <v>102</v>
      </c>
      <c r="C166" s="41" t="s">
        <v>1196</v>
      </c>
      <c r="D166" s="18">
        <v>4122</v>
      </c>
      <c r="E166" s="18"/>
      <c r="F166" s="2" t="s">
        <v>118</v>
      </c>
      <c r="G166" s="912">
        <v>0</v>
      </c>
      <c r="H166" s="123">
        <v>61920.6</v>
      </c>
      <c r="I166" s="12">
        <v>0</v>
      </c>
      <c r="J166" s="6">
        <v>180139.2</v>
      </c>
      <c r="K166" s="128">
        <v>0</v>
      </c>
    </row>
    <row r="167" spans="1:11" ht="11.25">
      <c r="A167" s="18" t="s">
        <v>1375</v>
      </c>
      <c r="B167" s="18">
        <v>102</v>
      </c>
      <c r="C167" s="41" t="s">
        <v>1196</v>
      </c>
      <c r="D167" s="18">
        <v>4131</v>
      </c>
      <c r="E167" s="18"/>
      <c r="F167" s="2" t="s">
        <v>731</v>
      </c>
      <c r="G167" s="912">
        <v>5000</v>
      </c>
      <c r="H167" s="123">
        <v>0</v>
      </c>
      <c r="I167" s="12">
        <v>0</v>
      </c>
      <c r="J167" s="6">
        <v>0</v>
      </c>
      <c r="K167" s="128">
        <v>0</v>
      </c>
    </row>
    <row r="168" spans="1:11" ht="11.25">
      <c r="A168" s="18" t="s">
        <v>1375</v>
      </c>
      <c r="B168" s="18">
        <v>102</v>
      </c>
      <c r="C168" s="41" t="s">
        <v>1196</v>
      </c>
      <c r="D168" s="18">
        <v>4152</v>
      </c>
      <c r="E168" s="18"/>
      <c r="F168" s="2" t="s">
        <v>678</v>
      </c>
      <c r="G168" s="912">
        <v>0</v>
      </c>
      <c r="H168" s="123">
        <v>72.2</v>
      </c>
      <c r="I168" s="12">
        <v>0</v>
      </c>
      <c r="J168" s="6">
        <v>0</v>
      </c>
      <c r="K168" s="128">
        <v>0</v>
      </c>
    </row>
    <row r="169" spans="1:11" ht="11.25">
      <c r="A169" s="18" t="s">
        <v>1375</v>
      </c>
      <c r="B169" s="18">
        <v>102</v>
      </c>
      <c r="C169" s="41" t="s">
        <v>1196</v>
      </c>
      <c r="D169" s="18">
        <v>4160</v>
      </c>
      <c r="E169" s="18"/>
      <c r="F169" s="2" t="s">
        <v>679</v>
      </c>
      <c r="G169" s="912">
        <v>0</v>
      </c>
      <c r="H169" s="123">
        <v>0</v>
      </c>
      <c r="I169" s="12">
        <v>0</v>
      </c>
      <c r="J169" s="6">
        <v>105.2</v>
      </c>
      <c r="K169" s="128">
        <v>0</v>
      </c>
    </row>
    <row r="170" spans="1:11" ht="11.25">
      <c r="A170" s="18" t="s">
        <v>1375</v>
      </c>
      <c r="B170" s="18">
        <v>102</v>
      </c>
      <c r="C170" s="41" t="s">
        <v>1196</v>
      </c>
      <c r="D170" s="18">
        <v>4213</v>
      </c>
      <c r="E170" s="18"/>
      <c r="F170" s="2" t="s">
        <v>921</v>
      </c>
      <c r="G170" s="912">
        <v>0</v>
      </c>
      <c r="H170" s="123">
        <v>1575</v>
      </c>
      <c r="I170" s="24">
        <v>0</v>
      </c>
      <c r="J170" s="10">
        <v>44592</v>
      </c>
      <c r="K170" s="128">
        <v>0</v>
      </c>
    </row>
    <row r="171" spans="1:11" ht="11.25">
      <c r="A171" s="18" t="s">
        <v>1375</v>
      </c>
      <c r="B171" s="18">
        <v>102</v>
      </c>
      <c r="C171" s="41" t="s">
        <v>1196</v>
      </c>
      <c r="D171" s="18">
        <v>4216</v>
      </c>
      <c r="E171" s="18"/>
      <c r="F171" s="2" t="s">
        <v>369</v>
      </c>
      <c r="G171" s="912">
        <v>0</v>
      </c>
      <c r="H171" s="123">
        <v>86267.9</v>
      </c>
      <c r="I171" s="12">
        <v>0</v>
      </c>
      <c r="J171" s="6">
        <v>51170</v>
      </c>
      <c r="K171" s="128">
        <v>0</v>
      </c>
    </row>
    <row r="172" spans="1:11" ht="11.25">
      <c r="A172" s="18">
        <v>1090</v>
      </c>
      <c r="B172" s="18">
        <v>102</v>
      </c>
      <c r="C172" s="41" t="s">
        <v>1196</v>
      </c>
      <c r="D172" s="18">
        <v>4218</v>
      </c>
      <c r="E172" s="18"/>
      <c r="F172" s="2" t="s">
        <v>119</v>
      </c>
      <c r="G172" s="912">
        <v>0</v>
      </c>
      <c r="H172" s="123">
        <v>0</v>
      </c>
      <c r="I172" s="24">
        <v>0</v>
      </c>
      <c r="J172" s="10">
        <v>90772.2</v>
      </c>
      <c r="K172" s="128">
        <v>42455</v>
      </c>
    </row>
    <row r="173" spans="1:11" ht="11.25">
      <c r="A173" s="43" t="s">
        <v>1375</v>
      </c>
      <c r="B173" s="43">
        <v>102</v>
      </c>
      <c r="C173" s="44" t="s">
        <v>1196</v>
      </c>
      <c r="D173" s="43">
        <v>4232</v>
      </c>
      <c r="E173" s="43"/>
      <c r="F173" s="45" t="s">
        <v>680</v>
      </c>
      <c r="G173" s="932">
        <v>0</v>
      </c>
      <c r="H173" s="169">
        <v>60.2</v>
      </c>
      <c r="I173" s="47">
        <v>0</v>
      </c>
      <c r="J173" s="46">
        <v>0</v>
      </c>
      <c r="K173" s="75">
        <v>0</v>
      </c>
    </row>
    <row r="174" spans="1:11" ht="12" thickBot="1">
      <c r="A174" s="1151" t="s">
        <v>1305</v>
      </c>
      <c r="B174" s="1151"/>
      <c r="C174" s="1151"/>
      <c r="D174" s="1151"/>
      <c r="E174" s="1151"/>
      <c r="F174" s="1151"/>
      <c r="G174" s="1094">
        <f>SUM(G157:G170)</f>
        <v>111425</v>
      </c>
      <c r="H174" s="1095">
        <f>SUM(H157:H173)</f>
        <v>596567.7</v>
      </c>
      <c r="I174" s="1096">
        <f>SUM(I157:I173)</f>
        <v>193740</v>
      </c>
      <c r="J174" s="1097">
        <f>SUM(J157:J173)</f>
        <v>598791.3</v>
      </c>
      <c r="K174" s="1098">
        <f>SUM(K157:K173)</f>
        <v>259690</v>
      </c>
    </row>
    <row r="175" spans="1:11" ht="12.75" thickBot="1" thickTop="1">
      <c r="A175" s="1148" t="s">
        <v>700</v>
      </c>
      <c r="B175" s="1148"/>
      <c r="C175" s="1148"/>
      <c r="D175" s="1148"/>
      <c r="E175" s="1148"/>
      <c r="F175" s="1148"/>
      <c r="G175" s="968">
        <f>SUM(G156+G174)</f>
        <v>1039335</v>
      </c>
      <c r="H175" s="961">
        <f>SUM(H156+H174)</f>
        <v>1818498.8</v>
      </c>
      <c r="I175" s="965">
        <f>SUM(I156+I174)</f>
        <v>1251363</v>
      </c>
      <c r="J175" s="962">
        <f>SUM(J156+J174)</f>
        <v>1744061.3</v>
      </c>
      <c r="K175" s="928">
        <f>SUM(K156+K174)</f>
        <v>1421429</v>
      </c>
    </row>
    <row r="176" spans="1:8" ht="10.5">
      <c r="A176" s="943"/>
      <c r="B176" s="944"/>
      <c r="C176" s="937"/>
      <c r="D176" s="937"/>
      <c r="E176" s="937"/>
      <c r="F176" s="937"/>
      <c r="G176" s="937"/>
      <c r="H176" s="937"/>
    </row>
    <row r="177" spans="1:8" ht="10.5">
      <c r="A177" s="943"/>
      <c r="B177" s="944"/>
      <c r="C177" s="937"/>
      <c r="D177" s="937"/>
      <c r="E177" s="937"/>
      <c r="F177" s="937"/>
      <c r="G177" s="937"/>
      <c r="H177" s="937"/>
    </row>
    <row r="178" spans="1:8" ht="10.5">
      <c r="A178" s="943"/>
      <c r="B178" s="944"/>
      <c r="C178" s="937"/>
      <c r="D178" s="937"/>
      <c r="E178" s="937"/>
      <c r="F178" s="937"/>
      <c r="G178" s="937"/>
      <c r="H178" s="937"/>
    </row>
    <row r="179" spans="1:8" ht="10.5">
      <c r="A179" s="943"/>
      <c r="B179" s="944"/>
      <c r="C179" s="937"/>
      <c r="D179" s="937"/>
      <c r="E179" s="937"/>
      <c r="F179" s="937"/>
      <c r="G179" s="937"/>
      <c r="H179" s="937"/>
    </row>
    <row r="180" spans="1:8" ht="10.5">
      <c r="A180" s="943"/>
      <c r="B180" s="944"/>
      <c r="C180" s="937"/>
      <c r="D180" s="937"/>
      <c r="E180" s="937"/>
      <c r="F180" s="937"/>
      <c r="G180" s="937"/>
      <c r="H180" s="937"/>
    </row>
    <row r="181" spans="1:8" ht="10.5">
      <c r="A181" s="943"/>
      <c r="B181" s="944"/>
      <c r="C181" s="937"/>
      <c r="D181" s="937"/>
      <c r="E181" s="937"/>
      <c r="F181" s="937"/>
      <c r="G181" s="937"/>
      <c r="H181" s="937"/>
    </row>
    <row r="182" spans="1:8" ht="10.5">
      <c r="A182" s="943"/>
      <c r="B182" s="944"/>
      <c r="C182" s="937"/>
      <c r="D182" s="937"/>
      <c r="E182" s="937"/>
      <c r="F182" s="937"/>
      <c r="G182" s="937"/>
      <c r="H182" s="937"/>
    </row>
    <row r="183" spans="1:8" ht="10.5">
      <c r="A183" s="943"/>
      <c r="B183" s="944"/>
      <c r="C183" s="937"/>
      <c r="D183" s="937"/>
      <c r="E183" s="937"/>
      <c r="F183" s="937"/>
      <c r="G183" s="937"/>
      <c r="H183" s="937"/>
    </row>
    <row r="184" spans="1:8" ht="10.5">
      <c r="A184" s="943"/>
      <c r="B184" s="944"/>
      <c r="C184" s="937"/>
      <c r="D184" s="937"/>
      <c r="E184" s="937"/>
      <c r="F184" s="937"/>
      <c r="G184" s="937"/>
      <c r="H184" s="937"/>
    </row>
    <row r="185" spans="1:8" ht="10.5">
      <c r="A185" s="943"/>
      <c r="B185" s="944"/>
      <c r="C185" s="937"/>
      <c r="D185" s="937"/>
      <c r="E185" s="937"/>
      <c r="F185" s="937"/>
      <c r="G185" s="937"/>
      <c r="H185" s="937"/>
    </row>
    <row r="186" spans="1:8" ht="10.5">
      <c r="A186" s="943"/>
      <c r="B186" s="944"/>
      <c r="C186" s="937"/>
      <c r="D186" s="937"/>
      <c r="E186" s="937"/>
      <c r="F186" s="937"/>
      <c r="G186" s="937"/>
      <c r="H186" s="937"/>
    </row>
    <row r="187" spans="1:8" ht="10.5">
      <c r="A187" s="943"/>
      <c r="B187" s="944"/>
      <c r="C187" s="937"/>
      <c r="D187" s="937"/>
      <c r="E187" s="937"/>
      <c r="F187" s="937"/>
      <c r="G187" s="937"/>
      <c r="H187" s="937"/>
    </row>
    <row r="188" spans="1:8" ht="10.5">
      <c r="A188" s="943"/>
      <c r="B188" s="944"/>
      <c r="C188" s="937"/>
      <c r="D188" s="937"/>
      <c r="E188" s="937"/>
      <c r="F188" s="937"/>
      <c r="G188" s="937"/>
      <c r="H188" s="937"/>
    </row>
    <row r="189" spans="1:8" ht="10.5">
      <c r="A189" s="943"/>
      <c r="B189" s="944"/>
      <c r="C189" s="937"/>
      <c r="D189" s="937"/>
      <c r="E189" s="937"/>
      <c r="F189" s="937"/>
      <c r="G189" s="937"/>
      <c r="H189" s="937"/>
    </row>
    <row r="190" spans="1:8" ht="10.5">
      <c r="A190" s="943"/>
      <c r="B190" s="944"/>
      <c r="C190" s="937"/>
      <c r="D190" s="937"/>
      <c r="E190" s="937"/>
      <c r="F190" s="937"/>
      <c r="G190" s="937"/>
      <c r="H190" s="937"/>
    </row>
    <row r="191" spans="1:8" ht="10.5">
      <c r="A191" s="943"/>
      <c r="B191" s="944"/>
      <c r="C191" s="937"/>
      <c r="D191" s="937"/>
      <c r="E191" s="937"/>
      <c r="F191" s="937"/>
      <c r="G191" s="937"/>
      <c r="H191" s="937"/>
    </row>
    <row r="192" spans="1:8" ht="10.5">
      <c r="A192" s="943"/>
      <c r="B192" s="944"/>
      <c r="C192" s="937"/>
      <c r="D192" s="937"/>
      <c r="E192" s="937"/>
      <c r="F192" s="937"/>
      <c r="G192" s="937"/>
      <c r="H192" s="937"/>
    </row>
    <row r="193" spans="1:8" ht="10.5">
      <c r="A193" s="943"/>
      <c r="B193" s="944"/>
      <c r="C193" s="937"/>
      <c r="D193" s="937"/>
      <c r="E193" s="937"/>
      <c r="F193" s="937"/>
      <c r="G193" s="937"/>
      <c r="H193" s="937"/>
    </row>
    <row r="194" spans="1:8" ht="10.5">
      <c r="A194" s="943"/>
      <c r="B194" s="944"/>
      <c r="C194" s="937"/>
      <c r="D194" s="937"/>
      <c r="E194" s="937"/>
      <c r="F194" s="937"/>
      <c r="G194" s="937"/>
      <c r="H194" s="937"/>
    </row>
    <row r="195" spans="1:8" ht="10.5">
      <c r="A195" s="943"/>
      <c r="B195" s="944"/>
      <c r="C195" s="937"/>
      <c r="D195" s="937"/>
      <c r="E195" s="937"/>
      <c r="F195" s="937"/>
      <c r="G195" s="937"/>
      <c r="H195" s="937"/>
    </row>
    <row r="196" spans="1:8" ht="10.5">
      <c r="A196" s="943"/>
      <c r="B196" s="944"/>
      <c r="C196" s="937"/>
      <c r="D196" s="937"/>
      <c r="E196" s="937"/>
      <c r="F196" s="937"/>
      <c r="G196" s="937"/>
      <c r="H196" s="937"/>
    </row>
    <row r="197" spans="1:8" ht="10.5">
      <c r="A197" s="943"/>
      <c r="B197" s="944"/>
      <c r="C197" s="937"/>
      <c r="D197" s="937"/>
      <c r="E197" s="937"/>
      <c r="F197" s="937"/>
      <c r="G197" s="937"/>
      <c r="H197" s="937"/>
    </row>
    <row r="198" spans="1:8" ht="10.5">
      <c r="A198" s="943"/>
      <c r="B198" s="944"/>
      <c r="C198" s="937"/>
      <c r="D198" s="937"/>
      <c r="E198" s="937"/>
      <c r="F198" s="937"/>
      <c r="G198" s="937"/>
      <c r="H198" s="937"/>
    </row>
    <row r="199" spans="1:8" ht="10.5">
      <c r="A199" s="943"/>
      <c r="B199" s="944"/>
      <c r="C199" s="937"/>
      <c r="D199" s="937"/>
      <c r="E199" s="937"/>
      <c r="F199" s="937"/>
      <c r="G199" s="937"/>
      <c r="H199" s="937"/>
    </row>
    <row r="200" spans="1:8" ht="10.5">
      <c r="A200" s="943"/>
      <c r="B200" s="944"/>
      <c r="C200" s="937"/>
      <c r="D200" s="937"/>
      <c r="E200" s="937"/>
      <c r="F200" s="937"/>
      <c r="G200" s="937"/>
      <c r="H200" s="937"/>
    </row>
    <row r="201" spans="1:8" ht="10.5">
      <c r="A201" s="943"/>
      <c r="B201" s="944"/>
      <c r="C201" s="937"/>
      <c r="D201" s="937"/>
      <c r="E201" s="937"/>
      <c r="F201" s="937"/>
      <c r="G201" s="937"/>
      <c r="H201" s="937"/>
    </row>
    <row r="202" spans="1:8" ht="10.5">
      <c r="A202" s="943"/>
      <c r="B202" s="944"/>
      <c r="C202" s="937"/>
      <c r="D202" s="937"/>
      <c r="E202" s="937"/>
      <c r="F202" s="937"/>
      <c r="G202" s="937"/>
      <c r="H202" s="937"/>
    </row>
    <row r="203" spans="1:8" ht="10.5">
      <c r="A203" s="943"/>
      <c r="B203" s="944"/>
      <c r="C203" s="937"/>
      <c r="D203" s="937"/>
      <c r="E203" s="937"/>
      <c r="F203" s="937"/>
      <c r="G203" s="937"/>
      <c r="H203" s="937"/>
    </row>
    <row r="204" spans="1:8" ht="10.5">
      <c r="A204" s="943"/>
      <c r="B204" s="944"/>
      <c r="C204" s="937"/>
      <c r="D204" s="937"/>
      <c r="E204" s="937"/>
      <c r="F204" s="937"/>
      <c r="G204" s="937"/>
      <c r="H204" s="937"/>
    </row>
    <row r="205" spans="1:8" ht="10.5">
      <c r="A205" s="943"/>
      <c r="B205" s="944"/>
      <c r="C205" s="937"/>
      <c r="D205" s="937"/>
      <c r="E205" s="937"/>
      <c r="F205" s="937"/>
      <c r="G205" s="937"/>
      <c r="H205" s="937"/>
    </row>
    <row r="206" spans="1:8" ht="10.5">
      <c r="A206" s="943"/>
      <c r="B206" s="944"/>
      <c r="C206" s="937"/>
      <c r="D206" s="937"/>
      <c r="E206" s="937"/>
      <c r="F206" s="937"/>
      <c r="G206" s="937"/>
      <c r="H206" s="937"/>
    </row>
    <row r="207" spans="1:8" ht="10.5">
      <c r="A207" s="943"/>
      <c r="B207" s="944"/>
      <c r="C207" s="937"/>
      <c r="D207" s="937"/>
      <c r="E207" s="937"/>
      <c r="F207" s="937"/>
      <c r="G207" s="937"/>
      <c r="H207" s="937"/>
    </row>
    <row r="208" spans="1:8" ht="10.5">
      <c r="A208" s="943"/>
      <c r="B208" s="944"/>
      <c r="C208" s="937"/>
      <c r="D208" s="937"/>
      <c r="E208" s="937"/>
      <c r="F208" s="937"/>
      <c r="G208" s="937"/>
      <c r="H208" s="937"/>
    </row>
    <row r="209" spans="1:8" ht="10.5">
      <c r="A209" s="943"/>
      <c r="B209" s="944"/>
      <c r="C209" s="937"/>
      <c r="D209" s="937"/>
      <c r="E209" s="937"/>
      <c r="F209" s="937"/>
      <c r="G209" s="937"/>
      <c r="H209" s="937"/>
    </row>
    <row r="210" spans="1:8" ht="10.5">
      <c r="A210" s="943"/>
      <c r="B210" s="944"/>
      <c r="C210" s="937"/>
      <c r="D210" s="937"/>
      <c r="E210" s="937"/>
      <c r="F210" s="937"/>
      <c r="G210" s="937"/>
      <c r="H210" s="937"/>
    </row>
    <row r="211" spans="1:8" ht="10.5">
      <c r="A211" s="943"/>
      <c r="B211" s="944"/>
      <c r="C211" s="937"/>
      <c r="D211" s="937"/>
      <c r="E211" s="937"/>
      <c r="F211" s="937"/>
      <c r="G211" s="937"/>
      <c r="H211" s="937"/>
    </row>
    <row r="212" spans="1:8" ht="10.5">
      <c r="A212" s="943"/>
      <c r="B212" s="944"/>
      <c r="C212" s="937"/>
      <c r="D212" s="937"/>
      <c r="E212" s="937"/>
      <c r="F212" s="937"/>
      <c r="G212" s="937"/>
      <c r="H212" s="937"/>
    </row>
    <row r="213" spans="1:8" ht="10.5">
      <c r="A213" s="943"/>
      <c r="B213" s="944"/>
      <c r="C213" s="937"/>
      <c r="D213" s="937"/>
      <c r="E213" s="937"/>
      <c r="F213" s="937"/>
      <c r="G213" s="937"/>
      <c r="H213" s="937"/>
    </row>
    <row r="214" spans="1:8" ht="10.5">
      <c r="A214" s="943"/>
      <c r="B214" s="944"/>
      <c r="C214" s="937"/>
      <c r="D214" s="937"/>
      <c r="E214" s="937"/>
      <c r="F214" s="937"/>
      <c r="G214" s="937"/>
      <c r="H214" s="937"/>
    </row>
    <row r="215" spans="1:8" ht="10.5">
      <c r="A215" s="943"/>
      <c r="B215" s="944"/>
      <c r="C215" s="937"/>
      <c r="D215" s="937"/>
      <c r="E215" s="937"/>
      <c r="F215" s="937"/>
      <c r="G215" s="937"/>
      <c r="H215" s="937"/>
    </row>
    <row r="216" spans="1:8" ht="10.5">
      <c r="A216" s="943"/>
      <c r="B216" s="944"/>
      <c r="C216" s="937"/>
      <c r="D216" s="937"/>
      <c r="E216" s="937"/>
      <c r="F216" s="937"/>
      <c r="G216" s="937"/>
      <c r="H216" s="937"/>
    </row>
    <row r="217" spans="1:8" ht="10.5">
      <c r="A217" s="943"/>
      <c r="B217" s="944"/>
      <c r="C217" s="937"/>
      <c r="D217" s="937"/>
      <c r="E217" s="937"/>
      <c r="F217" s="937"/>
      <c r="G217" s="937"/>
      <c r="H217" s="937"/>
    </row>
    <row r="218" spans="1:8" ht="10.5">
      <c r="A218" s="943"/>
      <c r="B218" s="944"/>
      <c r="C218" s="937"/>
      <c r="D218" s="937"/>
      <c r="E218" s="937"/>
      <c r="F218" s="937"/>
      <c r="G218" s="937"/>
      <c r="H218" s="937"/>
    </row>
    <row r="219" spans="1:8" ht="10.5">
      <c r="A219" s="943"/>
      <c r="B219" s="944"/>
      <c r="C219" s="937"/>
      <c r="D219" s="937"/>
      <c r="E219" s="937"/>
      <c r="F219" s="937"/>
      <c r="G219" s="937"/>
      <c r="H219" s="937"/>
    </row>
    <row r="220" spans="1:8" ht="10.5">
      <c r="A220" s="943"/>
      <c r="B220" s="944"/>
      <c r="C220" s="937"/>
      <c r="D220" s="937"/>
      <c r="E220" s="937"/>
      <c r="F220" s="937"/>
      <c r="G220" s="937"/>
      <c r="H220" s="937"/>
    </row>
    <row r="221" spans="1:8" ht="10.5">
      <c r="A221" s="943"/>
      <c r="B221" s="944"/>
      <c r="C221" s="937"/>
      <c r="D221" s="937"/>
      <c r="E221" s="937"/>
      <c r="F221" s="937"/>
      <c r="G221" s="937"/>
      <c r="H221" s="937"/>
    </row>
    <row r="222" spans="1:8" ht="10.5">
      <c r="A222" s="943"/>
      <c r="B222" s="944"/>
      <c r="C222" s="937"/>
      <c r="D222" s="937"/>
      <c r="E222" s="937"/>
      <c r="F222" s="937"/>
      <c r="G222" s="937"/>
      <c r="H222" s="937"/>
    </row>
    <row r="223" spans="1:8" ht="10.5">
      <c r="A223" s="943"/>
      <c r="B223" s="944"/>
      <c r="C223" s="937"/>
      <c r="D223" s="937"/>
      <c r="E223" s="937"/>
      <c r="F223" s="937"/>
      <c r="G223" s="937"/>
      <c r="H223" s="937"/>
    </row>
    <row r="224" spans="1:8" ht="10.5">
      <c r="A224" s="943"/>
      <c r="B224" s="944"/>
      <c r="C224" s="937"/>
      <c r="D224" s="937"/>
      <c r="E224" s="937"/>
      <c r="F224" s="937"/>
      <c r="G224" s="937"/>
      <c r="H224" s="937"/>
    </row>
    <row r="225" spans="1:8" ht="10.5">
      <c r="A225" s="943"/>
      <c r="B225" s="944"/>
      <c r="C225" s="937"/>
      <c r="D225" s="937"/>
      <c r="E225" s="937"/>
      <c r="F225" s="937"/>
      <c r="G225" s="937"/>
      <c r="H225" s="937"/>
    </row>
    <row r="226" spans="1:8" ht="10.5">
      <c r="A226" s="943"/>
      <c r="B226" s="944"/>
      <c r="C226" s="937"/>
      <c r="D226" s="937"/>
      <c r="E226" s="937"/>
      <c r="F226" s="937"/>
      <c r="G226" s="937"/>
      <c r="H226" s="937"/>
    </row>
    <row r="227" spans="1:8" ht="10.5">
      <c r="A227" s="943"/>
      <c r="B227" s="944"/>
      <c r="C227" s="937"/>
      <c r="D227" s="937"/>
      <c r="E227" s="937"/>
      <c r="F227" s="937"/>
      <c r="G227" s="937"/>
      <c r="H227" s="937"/>
    </row>
    <row r="228" spans="1:8" ht="10.5">
      <c r="A228" s="943"/>
      <c r="B228" s="944"/>
      <c r="C228" s="937"/>
      <c r="D228" s="937"/>
      <c r="E228" s="937"/>
      <c r="F228" s="937"/>
      <c r="G228" s="937"/>
      <c r="H228" s="937"/>
    </row>
    <row r="229" spans="1:8" ht="10.5">
      <c r="A229" s="943"/>
      <c r="B229" s="944"/>
      <c r="C229" s="937"/>
      <c r="D229" s="937"/>
      <c r="E229" s="937"/>
      <c r="F229" s="937"/>
      <c r="G229" s="937"/>
      <c r="H229" s="937"/>
    </row>
    <row r="230" spans="1:8" ht="10.5">
      <c r="A230" s="943"/>
      <c r="B230" s="944"/>
      <c r="C230" s="937"/>
      <c r="D230" s="937"/>
      <c r="E230" s="937"/>
      <c r="F230" s="937"/>
      <c r="G230" s="937"/>
      <c r="H230" s="937"/>
    </row>
    <row r="231" spans="1:8" ht="10.5">
      <c r="A231" s="943"/>
      <c r="B231" s="944"/>
      <c r="C231" s="937"/>
      <c r="D231" s="937"/>
      <c r="E231" s="937"/>
      <c r="F231" s="937"/>
      <c r="G231" s="937"/>
      <c r="H231" s="937"/>
    </row>
    <row r="232" spans="1:8" ht="10.5">
      <c r="A232" s="943"/>
      <c r="B232" s="944"/>
      <c r="C232" s="937"/>
      <c r="D232" s="937"/>
      <c r="E232" s="937"/>
      <c r="F232" s="937"/>
      <c r="G232" s="937"/>
      <c r="H232" s="937"/>
    </row>
    <row r="233" spans="1:8" ht="10.5">
      <c r="A233" s="943"/>
      <c r="B233" s="944"/>
      <c r="C233" s="937"/>
      <c r="D233" s="937"/>
      <c r="E233" s="937"/>
      <c r="F233" s="937"/>
      <c r="G233" s="937"/>
      <c r="H233" s="937"/>
    </row>
    <row r="234" spans="1:8" ht="10.5">
      <c r="A234" s="943"/>
      <c r="B234" s="944"/>
      <c r="C234" s="937"/>
      <c r="D234" s="937"/>
      <c r="E234" s="937"/>
      <c r="F234" s="937"/>
      <c r="G234" s="937"/>
      <c r="H234" s="937"/>
    </row>
    <row r="235" spans="1:8" ht="10.5">
      <c r="A235" s="943"/>
      <c r="B235" s="944"/>
      <c r="C235" s="937"/>
      <c r="D235" s="937"/>
      <c r="E235" s="937"/>
      <c r="F235" s="937"/>
      <c r="G235" s="937"/>
      <c r="H235" s="937"/>
    </row>
    <row r="236" spans="1:8" ht="10.5">
      <c r="A236" s="943"/>
      <c r="B236" s="944"/>
      <c r="C236" s="937"/>
      <c r="D236" s="937"/>
      <c r="E236" s="937"/>
      <c r="F236" s="937"/>
      <c r="G236" s="937"/>
      <c r="H236" s="937"/>
    </row>
    <row r="237" spans="1:8" ht="10.5">
      <c r="A237" s="943"/>
      <c r="B237" s="944"/>
      <c r="C237" s="937"/>
      <c r="D237" s="937"/>
      <c r="E237" s="937"/>
      <c r="F237" s="937"/>
      <c r="G237" s="937"/>
      <c r="H237" s="937"/>
    </row>
    <row r="238" spans="1:8" ht="10.5">
      <c r="A238" s="943"/>
      <c r="B238" s="944"/>
      <c r="C238" s="937"/>
      <c r="D238" s="937"/>
      <c r="E238" s="937"/>
      <c r="F238" s="937"/>
      <c r="G238" s="937"/>
      <c r="H238" s="937"/>
    </row>
    <row r="239" spans="1:8" ht="10.5">
      <c r="A239" s="943"/>
      <c r="B239" s="944"/>
      <c r="C239" s="937"/>
      <c r="D239" s="937"/>
      <c r="E239" s="937"/>
      <c r="F239" s="937"/>
      <c r="G239" s="937"/>
      <c r="H239" s="937"/>
    </row>
    <row r="240" spans="1:8" ht="10.5">
      <c r="A240" s="943"/>
      <c r="B240" s="944"/>
      <c r="C240" s="937"/>
      <c r="D240" s="937"/>
      <c r="E240" s="937"/>
      <c r="F240" s="937"/>
      <c r="G240" s="937"/>
      <c r="H240" s="937"/>
    </row>
    <row r="241" spans="1:8" ht="10.5">
      <c r="A241" s="943"/>
      <c r="B241" s="944"/>
      <c r="C241" s="937"/>
      <c r="D241" s="937"/>
      <c r="E241" s="937"/>
      <c r="F241" s="937"/>
      <c r="G241" s="937"/>
      <c r="H241" s="937"/>
    </row>
    <row r="242" spans="1:8" ht="10.5">
      <c r="A242" s="943"/>
      <c r="B242" s="944"/>
      <c r="C242" s="937"/>
      <c r="D242" s="937"/>
      <c r="E242" s="937"/>
      <c r="F242" s="937"/>
      <c r="G242" s="937"/>
      <c r="H242" s="937"/>
    </row>
    <row r="243" spans="1:8" ht="10.5">
      <c r="A243" s="943"/>
      <c r="B243" s="944"/>
      <c r="C243" s="937"/>
      <c r="D243" s="937"/>
      <c r="E243" s="937"/>
      <c r="F243" s="937"/>
      <c r="G243" s="937"/>
      <c r="H243" s="937"/>
    </row>
    <row r="244" spans="1:8" ht="10.5">
      <c r="A244" s="943"/>
      <c r="B244" s="944"/>
      <c r="C244" s="937"/>
      <c r="D244" s="937"/>
      <c r="E244" s="937"/>
      <c r="F244" s="937"/>
      <c r="G244" s="937"/>
      <c r="H244" s="937"/>
    </row>
    <row r="245" spans="1:8" ht="10.5">
      <c r="A245" s="943"/>
      <c r="B245" s="944"/>
      <c r="C245" s="937"/>
      <c r="D245" s="937"/>
      <c r="E245" s="937"/>
      <c r="F245" s="937"/>
      <c r="G245" s="937"/>
      <c r="H245" s="937"/>
    </row>
    <row r="246" spans="1:8" ht="10.5">
      <c r="A246" s="943"/>
      <c r="B246" s="944"/>
      <c r="C246" s="937"/>
      <c r="D246" s="937"/>
      <c r="E246" s="937"/>
      <c r="F246" s="937"/>
      <c r="G246" s="937"/>
      <c r="H246" s="937"/>
    </row>
    <row r="247" spans="1:8" ht="10.5">
      <c r="A247" s="943"/>
      <c r="B247" s="944"/>
      <c r="C247" s="937"/>
      <c r="D247" s="937"/>
      <c r="E247" s="937"/>
      <c r="F247" s="937"/>
      <c r="G247" s="937"/>
      <c r="H247" s="937"/>
    </row>
    <row r="248" spans="1:8" ht="10.5">
      <c r="A248" s="943"/>
      <c r="B248" s="944"/>
      <c r="C248" s="937"/>
      <c r="D248" s="937"/>
      <c r="E248" s="937"/>
      <c r="F248" s="937"/>
      <c r="G248" s="937"/>
      <c r="H248" s="937"/>
    </row>
    <row r="249" spans="1:8" ht="10.5">
      <c r="A249" s="943"/>
      <c r="B249" s="944"/>
      <c r="C249" s="937"/>
      <c r="D249" s="937"/>
      <c r="E249" s="937"/>
      <c r="F249" s="937"/>
      <c r="G249" s="937"/>
      <c r="H249" s="937"/>
    </row>
    <row r="250" spans="1:8" ht="10.5">
      <c r="A250" s="943"/>
      <c r="B250" s="944"/>
      <c r="C250" s="937"/>
      <c r="D250" s="937"/>
      <c r="E250" s="937"/>
      <c r="F250" s="937"/>
      <c r="G250" s="937"/>
      <c r="H250" s="937"/>
    </row>
    <row r="251" spans="1:8" ht="10.5">
      <c r="A251" s="943"/>
      <c r="B251" s="944"/>
      <c r="C251" s="937"/>
      <c r="D251" s="937"/>
      <c r="E251" s="937"/>
      <c r="F251" s="937"/>
      <c r="G251" s="937"/>
      <c r="H251" s="937"/>
    </row>
    <row r="252" spans="1:8" ht="10.5">
      <c r="A252" s="943"/>
      <c r="B252" s="944"/>
      <c r="C252" s="937"/>
      <c r="D252" s="937"/>
      <c r="E252" s="937"/>
      <c r="F252" s="937"/>
      <c r="G252" s="937"/>
      <c r="H252" s="937"/>
    </row>
    <row r="253" spans="1:8" ht="10.5">
      <c r="A253" s="943"/>
      <c r="B253" s="944"/>
      <c r="C253" s="937"/>
      <c r="D253" s="937"/>
      <c r="E253" s="937"/>
      <c r="F253" s="937"/>
      <c r="G253" s="937"/>
      <c r="H253" s="937"/>
    </row>
    <row r="254" spans="1:8" ht="10.5">
      <c r="A254" s="943"/>
      <c r="B254" s="944"/>
      <c r="C254" s="937"/>
      <c r="D254" s="937"/>
      <c r="E254" s="937"/>
      <c r="F254" s="937"/>
      <c r="G254" s="937"/>
      <c r="H254" s="937"/>
    </row>
    <row r="255" spans="1:8" ht="10.5">
      <c r="A255" s="943"/>
      <c r="B255" s="944"/>
      <c r="C255" s="937"/>
      <c r="D255" s="937"/>
      <c r="E255" s="937"/>
      <c r="F255" s="937"/>
      <c r="G255" s="937"/>
      <c r="H255" s="937"/>
    </row>
    <row r="256" spans="1:8" ht="10.5">
      <c r="A256" s="943"/>
      <c r="B256" s="944"/>
      <c r="C256" s="937"/>
      <c r="D256" s="937"/>
      <c r="E256" s="937"/>
      <c r="F256" s="937"/>
      <c r="G256" s="937"/>
      <c r="H256" s="937"/>
    </row>
    <row r="257" spans="1:8" ht="10.5">
      <c r="A257" s="943"/>
      <c r="B257" s="944"/>
      <c r="C257" s="937"/>
      <c r="D257" s="937"/>
      <c r="E257" s="937"/>
      <c r="F257" s="937"/>
      <c r="G257" s="937"/>
      <c r="H257" s="937"/>
    </row>
    <row r="258" spans="1:8" ht="10.5">
      <c r="A258" s="943"/>
      <c r="B258" s="944"/>
      <c r="C258" s="937"/>
      <c r="D258" s="937"/>
      <c r="E258" s="937"/>
      <c r="F258" s="937"/>
      <c r="G258" s="937"/>
      <c r="H258" s="937"/>
    </row>
    <row r="259" spans="1:8" ht="10.5">
      <c r="A259" s="943"/>
      <c r="B259" s="944"/>
      <c r="C259" s="937"/>
      <c r="D259" s="937"/>
      <c r="E259" s="937"/>
      <c r="F259" s="937"/>
      <c r="G259" s="937"/>
      <c r="H259" s="937"/>
    </row>
    <row r="260" spans="1:8" ht="10.5">
      <c r="A260" s="943"/>
      <c r="B260" s="944"/>
      <c r="C260" s="937"/>
      <c r="D260" s="937"/>
      <c r="E260" s="937"/>
      <c r="F260" s="937"/>
      <c r="G260" s="937"/>
      <c r="H260" s="937"/>
    </row>
    <row r="261" spans="1:8" ht="10.5">
      <c r="A261" s="943"/>
      <c r="B261" s="944"/>
      <c r="C261" s="937"/>
      <c r="D261" s="937"/>
      <c r="E261" s="937"/>
      <c r="F261" s="937"/>
      <c r="G261" s="937"/>
      <c r="H261" s="937"/>
    </row>
    <row r="262" spans="1:8" ht="10.5">
      <c r="A262" s="943"/>
      <c r="B262" s="944"/>
      <c r="C262" s="937"/>
      <c r="D262" s="937"/>
      <c r="E262" s="937"/>
      <c r="F262" s="937"/>
      <c r="G262" s="937"/>
      <c r="H262" s="937"/>
    </row>
    <row r="263" spans="1:8" ht="10.5">
      <c r="A263" s="943"/>
      <c r="B263" s="944"/>
      <c r="C263" s="937"/>
      <c r="D263" s="937"/>
      <c r="E263" s="937"/>
      <c r="F263" s="937"/>
      <c r="G263" s="937"/>
      <c r="H263" s="937"/>
    </row>
    <row r="264" spans="1:8" ht="10.5">
      <c r="A264" s="943"/>
      <c r="B264" s="944"/>
      <c r="C264" s="937"/>
      <c r="D264" s="937"/>
      <c r="E264" s="937"/>
      <c r="F264" s="937"/>
      <c r="G264" s="937"/>
      <c r="H264" s="937"/>
    </row>
    <row r="265" spans="1:8" ht="10.5">
      <c r="A265" s="943"/>
      <c r="B265" s="944"/>
      <c r="C265" s="937"/>
      <c r="D265" s="937"/>
      <c r="E265" s="937"/>
      <c r="F265" s="937"/>
      <c r="G265" s="937"/>
      <c r="H265" s="937"/>
    </row>
    <row r="266" spans="1:8" ht="10.5">
      <c r="A266" s="943"/>
      <c r="B266" s="944"/>
      <c r="C266" s="937"/>
      <c r="D266" s="937"/>
      <c r="E266" s="937"/>
      <c r="F266" s="937"/>
      <c r="G266" s="937"/>
      <c r="H266" s="937"/>
    </row>
    <row r="267" spans="1:8" ht="10.5">
      <c r="A267" s="943"/>
      <c r="B267" s="944"/>
      <c r="C267" s="937"/>
      <c r="D267" s="937"/>
      <c r="E267" s="937"/>
      <c r="F267" s="937"/>
      <c r="G267" s="937"/>
      <c r="H267" s="937"/>
    </row>
    <row r="268" spans="1:8" ht="10.5">
      <c r="A268" s="943"/>
      <c r="B268" s="944"/>
      <c r="C268" s="937"/>
      <c r="D268" s="937"/>
      <c r="E268" s="937"/>
      <c r="F268" s="937"/>
      <c r="G268" s="937"/>
      <c r="H268" s="937"/>
    </row>
    <row r="269" spans="1:8" ht="10.5">
      <c r="A269" s="943"/>
      <c r="B269" s="944"/>
      <c r="C269" s="937"/>
      <c r="D269" s="937"/>
      <c r="E269" s="937"/>
      <c r="F269" s="937"/>
      <c r="G269" s="937"/>
      <c r="H269" s="937"/>
    </row>
    <row r="270" spans="1:8" ht="10.5">
      <c r="A270" s="943"/>
      <c r="B270" s="944"/>
      <c r="C270" s="937"/>
      <c r="D270" s="937"/>
      <c r="E270" s="937"/>
      <c r="F270" s="937"/>
      <c r="G270" s="937"/>
      <c r="H270" s="937"/>
    </row>
    <row r="271" spans="1:8" ht="10.5">
      <c r="A271" s="943"/>
      <c r="B271" s="944"/>
      <c r="C271" s="937"/>
      <c r="D271" s="937"/>
      <c r="E271" s="937"/>
      <c r="F271" s="937"/>
      <c r="G271" s="937"/>
      <c r="H271" s="937"/>
    </row>
    <row r="272" spans="1:8" ht="10.5">
      <c r="A272" s="943"/>
      <c r="B272" s="944"/>
      <c r="C272" s="937"/>
      <c r="D272" s="937"/>
      <c r="E272" s="937"/>
      <c r="F272" s="937"/>
      <c r="G272" s="937"/>
      <c r="H272" s="937"/>
    </row>
    <row r="273" spans="1:8" ht="10.5">
      <c r="A273" s="943"/>
      <c r="B273" s="944"/>
      <c r="C273" s="937"/>
      <c r="D273" s="937"/>
      <c r="E273" s="937"/>
      <c r="F273" s="937"/>
      <c r="G273" s="937"/>
      <c r="H273" s="937"/>
    </row>
    <row r="274" spans="1:8" ht="10.5">
      <c r="A274" s="943"/>
      <c r="B274" s="944"/>
      <c r="C274" s="937"/>
      <c r="D274" s="937"/>
      <c r="E274" s="937"/>
      <c r="F274" s="937"/>
      <c r="G274" s="937"/>
      <c r="H274" s="937"/>
    </row>
    <row r="275" spans="1:8" ht="10.5">
      <c r="A275" s="943"/>
      <c r="B275" s="944"/>
      <c r="C275" s="937"/>
      <c r="D275" s="937"/>
      <c r="E275" s="937"/>
      <c r="F275" s="937"/>
      <c r="G275" s="937"/>
      <c r="H275" s="937"/>
    </row>
    <row r="276" spans="1:8" ht="10.5">
      <c r="A276" s="943"/>
      <c r="B276" s="944"/>
      <c r="C276" s="937"/>
      <c r="D276" s="937"/>
      <c r="E276" s="937"/>
      <c r="F276" s="937"/>
      <c r="G276" s="937"/>
      <c r="H276" s="937"/>
    </row>
    <row r="277" spans="1:8" ht="10.5">
      <c r="A277" s="943"/>
      <c r="B277" s="944"/>
      <c r="C277" s="937"/>
      <c r="D277" s="937"/>
      <c r="E277" s="937"/>
      <c r="F277" s="937"/>
      <c r="G277" s="937"/>
      <c r="H277" s="937"/>
    </row>
    <row r="278" spans="1:8" ht="10.5">
      <c r="A278" s="943"/>
      <c r="B278" s="944"/>
      <c r="C278" s="937"/>
      <c r="D278" s="937"/>
      <c r="E278" s="937"/>
      <c r="F278" s="937"/>
      <c r="G278" s="937"/>
      <c r="H278" s="937"/>
    </row>
    <row r="279" spans="1:8" ht="10.5">
      <c r="A279" s="943"/>
      <c r="B279" s="944"/>
      <c r="C279" s="937"/>
      <c r="D279" s="937"/>
      <c r="E279" s="937"/>
      <c r="F279" s="937"/>
      <c r="G279" s="937"/>
      <c r="H279" s="937"/>
    </row>
    <row r="280" spans="1:8" ht="10.5">
      <c r="A280" s="943"/>
      <c r="B280" s="944"/>
      <c r="C280" s="937"/>
      <c r="D280" s="937"/>
      <c r="E280" s="937"/>
      <c r="F280" s="937"/>
      <c r="G280" s="937"/>
      <c r="H280" s="937"/>
    </row>
    <row r="281" spans="1:8" ht="10.5">
      <c r="A281" s="943"/>
      <c r="B281" s="944"/>
      <c r="C281" s="937"/>
      <c r="D281" s="937"/>
      <c r="E281" s="937"/>
      <c r="F281" s="937"/>
      <c r="G281" s="937"/>
      <c r="H281" s="937"/>
    </row>
    <row r="282" spans="1:8" ht="10.5">
      <c r="A282" s="943"/>
      <c r="B282" s="944"/>
      <c r="C282" s="937"/>
      <c r="D282" s="937"/>
      <c r="E282" s="937"/>
      <c r="F282" s="937"/>
      <c r="G282" s="937"/>
      <c r="H282" s="937"/>
    </row>
    <row r="283" spans="1:8" ht="10.5">
      <c r="A283" s="943"/>
      <c r="B283" s="944"/>
      <c r="C283" s="937"/>
      <c r="D283" s="937"/>
      <c r="E283" s="937"/>
      <c r="F283" s="937"/>
      <c r="G283" s="937"/>
      <c r="H283" s="937"/>
    </row>
    <row r="284" spans="1:8" ht="10.5">
      <c r="A284" s="943"/>
      <c r="B284" s="944"/>
      <c r="C284" s="937"/>
      <c r="D284" s="937"/>
      <c r="E284" s="937"/>
      <c r="F284" s="937"/>
      <c r="G284" s="937"/>
      <c r="H284" s="937"/>
    </row>
    <row r="285" spans="1:8" ht="10.5">
      <c r="A285" s="943"/>
      <c r="B285" s="944"/>
      <c r="C285" s="937"/>
      <c r="D285" s="937"/>
      <c r="E285" s="937"/>
      <c r="F285" s="937"/>
      <c r="G285" s="937"/>
      <c r="H285" s="937"/>
    </row>
    <row r="286" spans="1:8" ht="10.5">
      <c r="A286" s="943"/>
      <c r="B286" s="944"/>
      <c r="C286" s="937"/>
      <c r="D286" s="937"/>
      <c r="E286" s="937"/>
      <c r="F286" s="937"/>
      <c r="G286" s="937"/>
      <c r="H286" s="937"/>
    </row>
    <row r="287" spans="1:8" ht="10.5">
      <c r="A287" s="943"/>
      <c r="B287" s="944"/>
      <c r="C287" s="937"/>
      <c r="D287" s="937"/>
      <c r="E287" s="937"/>
      <c r="F287" s="937"/>
      <c r="G287" s="937"/>
      <c r="H287" s="937"/>
    </row>
    <row r="288" spans="1:8" ht="10.5">
      <c r="A288" s="943"/>
      <c r="B288" s="944"/>
      <c r="C288" s="937"/>
      <c r="D288" s="937"/>
      <c r="E288" s="937"/>
      <c r="F288" s="937"/>
      <c r="G288" s="937"/>
      <c r="H288" s="937"/>
    </row>
    <row r="289" spans="1:8" ht="10.5">
      <c r="A289" s="943"/>
      <c r="B289" s="944"/>
      <c r="C289" s="937"/>
      <c r="D289" s="937"/>
      <c r="E289" s="937"/>
      <c r="F289" s="937"/>
      <c r="G289" s="937"/>
      <c r="H289" s="937"/>
    </row>
    <row r="290" spans="1:8" ht="10.5">
      <c r="A290" s="943"/>
      <c r="B290" s="944"/>
      <c r="C290" s="937"/>
      <c r="D290" s="937"/>
      <c r="E290" s="937"/>
      <c r="F290" s="937"/>
      <c r="G290" s="937"/>
      <c r="H290" s="937"/>
    </row>
    <row r="291" spans="1:8" ht="10.5">
      <c r="A291" s="943"/>
      <c r="B291" s="944"/>
      <c r="C291" s="937"/>
      <c r="D291" s="937"/>
      <c r="E291" s="937"/>
      <c r="F291" s="937"/>
      <c r="G291" s="937"/>
      <c r="H291" s="937"/>
    </row>
    <row r="292" spans="1:8" ht="10.5">
      <c r="A292" s="943"/>
      <c r="B292" s="944"/>
      <c r="C292" s="937"/>
      <c r="D292" s="937"/>
      <c r="E292" s="937"/>
      <c r="F292" s="937"/>
      <c r="G292" s="937"/>
      <c r="H292" s="937"/>
    </row>
    <row r="293" spans="1:8" ht="10.5">
      <c r="A293" s="943"/>
      <c r="B293" s="944"/>
      <c r="C293" s="937"/>
      <c r="D293" s="937"/>
      <c r="E293" s="937"/>
      <c r="F293" s="937"/>
      <c r="G293" s="937"/>
      <c r="H293" s="937"/>
    </row>
    <row r="294" spans="1:8" ht="10.5">
      <c r="A294" s="943"/>
      <c r="B294" s="944"/>
      <c r="C294" s="937"/>
      <c r="D294" s="937"/>
      <c r="E294" s="937"/>
      <c r="F294" s="937"/>
      <c r="G294" s="937"/>
      <c r="H294" s="937"/>
    </row>
    <row r="295" spans="1:8" ht="10.5">
      <c r="A295" s="943"/>
      <c r="B295" s="944"/>
      <c r="C295" s="937"/>
      <c r="D295" s="937"/>
      <c r="E295" s="937"/>
      <c r="F295" s="937"/>
      <c r="G295" s="937"/>
      <c r="H295" s="937"/>
    </row>
    <row r="296" spans="1:8" ht="10.5">
      <c r="A296" s="943"/>
      <c r="B296" s="944"/>
      <c r="C296" s="937"/>
      <c r="D296" s="937"/>
      <c r="E296" s="937"/>
      <c r="F296" s="937"/>
      <c r="G296" s="937"/>
      <c r="H296" s="937"/>
    </row>
    <row r="297" spans="1:8" ht="10.5">
      <c r="A297" s="943"/>
      <c r="B297" s="944"/>
      <c r="C297" s="937"/>
      <c r="D297" s="937"/>
      <c r="E297" s="937"/>
      <c r="F297" s="937"/>
      <c r="G297" s="937"/>
      <c r="H297" s="937"/>
    </row>
    <row r="298" spans="1:8" ht="10.5">
      <c r="A298" s="943"/>
      <c r="B298" s="944"/>
      <c r="C298" s="937"/>
      <c r="D298" s="937"/>
      <c r="E298" s="937"/>
      <c r="F298" s="937"/>
      <c r="G298" s="937"/>
      <c r="H298" s="937"/>
    </row>
    <row r="299" spans="1:8" ht="10.5">
      <c r="A299" s="943"/>
      <c r="B299" s="944"/>
      <c r="C299" s="937"/>
      <c r="D299" s="937"/>
      <c r="E299" s="937"/>
      <c r="F299" s="937"/>
      <c r="G299" s="937"/>
      <c r="H299" s="937"/>
    </row>
    <row r="300" spans="1:8" ht="10.5">
      <c r="A300" s="943"/>
      <c r="B300" s="944"/>
      <c r="C300" s="937"/>
      <c r="D300" s="937"/>
      <c r="E300" s="937"/>
      <c r="F300" s="937"/>
      <c r="G300" s="937"/>
      <c r="H300" s="937"/>
    </row>
    <row r="301" spans="1:8" ht="10.5">
      <c r="A301" s="943"/>
      <c r="B301" s="944"/>
      <c r="C301" s="937"/>
      <c r="D301" s="937"/>
      <c r="E301" s="937"/>
      <c r="F301" s="937"/>
      <c r="G301" s="937"/>
      <c r="H301" s="937"/>
    </row>
    <row r="302" spans="1:8" ht="10.5">
      <c r="A302" s="943"/>
      <c r="B302" s="944"/>
      <c r="C302" s="937"/>
      <c r="D302" s="937"/>
      <c r="E302" s="937"/>
      <c r="F302" s="937"/>
      <c r="G302" s="937"/>
      <c r="H302" s="937"/>
    </row>
    <row r="303" spans="1:8" ht="10.5">
      <c r="A303" s="943"/>
      <c r="B303" s="944"/>
      <c r="C303" s="937"/>
      <c r="D303" s="937"/>
      <c r="E303" s="937"/>
      <c r="F303" s="937"/>
      <c r="G303" s="937"/>
      <c r="H303" s="937"/>
    </row>
    <row r="304" spans="1:8" ht="10.5">
      <c r="A304" s="943"/>
      <c r="B304" s="944"/>
      <c r="C304" s="937"/>
      <c r="D304" s="937"/>
      <c r="E304" s="937"/>
      <c r="F304" s="937"/>
      <c r="G304" s="937"/>
      <c r="H304" s="937"/>
    </row>
    <row r="305" spans="1:8" ht="10.5">
      <c r="A305" s="943"/>
      <c r="B305" s="944"/>
      <c r="C305" s="937"/>
      <c r="D305" s="937"/>
      <c r="E305" s="937"/>
      <c r="F305" s="937"/>
      <c r="G305" s="937"/>
      <c r="H305" s="937"/>
    </row>
    <row r="306" spans="1:8" ht="10.5">
      <c r="A306" s="943"/>
      <c r="B306" s="944"/>
      <c r="C306" s="937"/>
      <c r="D306" s="937"/>
      <c r="E306" s="937"/>
      <c r="F306" s="937"/>
      <c r="G306" s="937"/>
      <c r="H306" s="937"/>
    </row>
    <row r="307" spans="1:8" ht="10.5">
      <c r="A307" s="943"/>
      <c r="B307" s="944"/>
      <c r="C307" s="937"/>
      <c r="D307" s="937"/>
      <c r="E307" s="937"/>
      <c r="F307" s="937"/>
      <c r="G307" s="937"/>
      <c r="H307" s="937"/>
    </row>
    <row r="308" spans="1:8" ht="10.5">
      <c r="A308" s="943"/>
      <c r="B308" s="944"/>
      <c r="C308" s="937"/>
      <c r="D308" s="937"/>
      <c r="E308" s="937"/>
      <c r="F308" s="937"/>
      <c r="G308" s="937"/>
      <c r="H308" s="937"/>
    </row>
    <row r="309" spans="1:8" ht="10.5">
      <c r="A309" s="943"/>
      <c r="B309" s="944"/>
      <c r="C309" s="937"/>
      <c r="D309" s="937"/>
      <c r="E309" s="937"/>
      <c r="F309" s="937"/>
      <c r="G309" s="937"/>
      <c r="H309" s="937"/>
    </row>
    <row r="310" spans="1:8" ht="10.5">
      <c r="A310" s="943"/>
      <c r="B310" s="944"/>
      <c r="C310" s="937"/>
      <c r="D310" s="937"/>
      <c r="E310" s="937"/>
      <c r="F310" s="937"/>
      <c r="G310" s="937"/>
      <c r="H310" s="937"/>
    </row>
    <row r="311" spans="1:8" ht="10.5">
      <c r="A311" s="943"/>
      <c r="B311" s="944"/>
      <c r="C311" s="937"/>
      <c r="D311" s="937"/>
      <c r="E311" s="937"/>
      <c r="F311" s="937"/>
      <c r="G311" s="937"/>
      <c r="H311" s="937"/>
    </row>
    <row r="312" spans="1:8" ht="10.5">
      <c r="A312" s="943"/>
      <c r="B312" s="944"/>
      <c r="C312" s="937"/>
      <c r="D312" s="937"/>
      <c r="E312" s="937"/>
      <c r="F312" s="937"/>
      <c r="G312" s="937"/>
      <c r="H312" s="937"/>
    </row>
    <row r="313" spans="1:8" ht="10.5">
      <c r="A313" s="943"/>
      <c r="B313" s="944"/>
      <c r="C313" s="937"/>
      <c r="D313" s="937"/>
      <c r="E313" s="937"/>
      <c r="F313" s="937"/>
      <c r="G313" s="937"/>
      <c r="H313" s="937"/>
    </row>
    <row r="314" spans="1:8" ht="10.5">
      <c r="A314" s="943"/>
      <c r="B314" s="944"/>
      <c r="C314" s="937"/>
      <c r="D314" s="937"/>
      <c r="E314" s="937"/>
      <c r="F314" s="937"/>
      <c r="G314" s="937"/>
      <c r="H314" s="937"/>
    </row>
    <row r="315" spans="1:8" ht="10.5">
      <c r="A315" s="943"/>
      <c r="B315" s="944"/>
      <c r="C315" s="937"/>
      <c r="D315" s="937"/>
      <c r="E315" s="937"/>
      <c r="F315" s="937"/>
      <c r="G315" s="937"/>
      <c r="H315" s="937"/>
    </row>
    <row r="316" spans="1:8" ht="10.5">
      <c r="A316" s="943"/>
      <c r="B316" s="944"/>
      <c r="C316" s="937"/>
      <c r="D316" s="937"/>
      <c r="E316" s="937"/>
      <c r="F316" s="937"/>
      <c r="G316" s="937"/>
      <c r="H316" s="937"/>
    </row>
    <row r="317" spans="1:8" ht="10.5">
      <c r="A317" s="943"/>
      <c r="B317" s="944"/>
      <c r="C317" s="937"/>
      <c r="D317" s="937"/>
      <c r="E317" s="937"/>
      <c r="F317" s="937"/>
      <c r="G317" s="937"/>
      <c r="H317" s="937"/>
    </row>
    <row r="318" spans="1:8" ht="10.5">
      <c r="A318" s="943"/>
      <c r="B318" s="944"/>
      <c r="C318" s="937"/>
      <c r="D318" s="937"/>
      <c r="E318" s="937"/>
      <c r="F318" s="937"/>
      <c r="G318" s="937"/>
      <c r="H318" s="937"/>
    </row>
    <row r="319" spans="1:8" ht="10.5">
      <c r="A319" s="943"/>
      <c r="B319" s="944"/>
      <c r="C319" s="937"/>
      <c r="D319" s="937"/>
      <c r="E319" s="937"/>
      <c r="F319" s="937"/>
      <c r="G319" s="937"/>
      <c r="H319" s="937"/>
    </row>
    <row r="320" spans="1:8" ht="10.5">
      <c r="A320" s="943"/>
      <c r="B320" s="944"/>
      <c r="C320" s="937"/>
      <c r="D320" s="937"/>
      <c r="E320" s="937"/>
      <c r="F320" s="937"/>
      <c r="G320" s="937"/>
      <c r="H320" s="937"/>
    </row>
    <row r="321" spans="1:8" ht="10.5">
      <c r="A321" s="943"/>
      <c r="B321" s="944"/>
      <c r="C321" s="937"/>
      <c r="D321" s="937"/>
      <c r="E321" s="937"/>
      <c r="F321" s="937"/>
      <c r="G321" s="937"/>
      <c r="H321" s="937"/>
    </row>
    <row r="322" spans="1:8" ht="10.5">
      <c r="A322" s="943"/>
      <c r="B322" s="944"/>
      <c r="C322" s="937"/>
      <c r="D322" s="937"/>
      <c r="E322" s="937"/>
      <c r="F322" s="937"/>
      <c r="G322" s="937"/>
      <c r="H322" s="937"/>
    </row>
    <row r="323" spans="1:8" ht="10.5">
      <c r="A323" s="943"/>
      <c r="B323" s="944"/>
      <c r="C323" s="937"/>
      <c r="D323" s="937"/>
      <c r="E323" s="937"/>
      <c r="F323" s="937"/>
      <c r="G323" s="937"/>
      <c r="H323" s="937"/>
    </row>
    <row r="324" spans="1:8" ht="10.5">
      <c r="A324" s="943"/>
      <c r="B324" s="944"/>
      <c r="C324" s="937"/>
      <c r="D324" s="937"/>
      <c r="E324" s="937"/>
      <c r="F324" s="937"/>
      <c r="G324" s="937"/>
      <c r="H324" s="937"/>
    </row>
    <row r="325" spans="1:8" ht="10.5">
      <c r="A325" s="943"/>
      <c r="B325" s="944"/>
      <c r="C325" s="937"/>
      <c r="D325" s="937"/>
      <c r="E325" s="937"/>
      <c r="F325" s="937"/>
      <c r="G325" s="937"/>
      <c r="H325" s="937"/>
    </row>
    <row r="326" spans="1:8" ht="10.5">
      <c r="A326" s="943"/>
      <c r="B326" s="944"/>
      <c r="C326" s="937"/>
      <c r="D326" s="937"/>
      <c r="E326" s="937"/>
      <c r="F326" s="937"/>
      <c r="G326" s="937"/>
      <c r="H326" s="937"/>
    </row>
    <row r="327" spans="1:8" ht="10.5">
      <c r="A327" s="943"/>
      <c r="B327" s="944"/>
      <c r="C327" s="937"/>
      <c r="D327" s="937"/>
      <c r="E327" s="937"/>
      <c r="F327" s="937"/>
      <c r="G327" s="937"/>
      <c r="H327" s="937"/>
    </row>
    <row r="328" spans="1:8" ht="10.5">
      <c r="A328" s="943"/>
      <c r="B328" s="944"/>
      <c r="C328" s="937"/>
      <c r="D328" s="937"/>
      <c r="E328" s="937"/>
      <c r="F328" s="937"/>
      <c r="G328" s="937"/>
      <c r="H328" s="937"/>
    </row>
    <row r="329" spans="1:8" ht="10.5">
      <c r="A329" s="943"/>
      <c r="B329" s="944"/>
      <c r="C329" s="937"/>
      <c r="D329" s="937"/>
      <c r="E329" s="937"/>
      <c r="F329" s="937"/>
      <c r="G329" s="937"/>
      <c r="H329" s="937"/>
    </row>
  </sheetData>
  <mergeCells count="13">
    <mergeCell ref="D2:D4"/>
    <mergeCell ref="E2:E4"/>
    <mergeCell ref="F2:F4"/>
    <mergeCell ref="G1:K1"/>
    <mergeCell ref="A175:F175"/>
    <mergeCell ref="A144:F144"/>
    <mergeCell ref="A155:F155"/>
    <mergeCell ref="A156:F156"/>
    <mergeCell ref="A174:F174"/>
    <mergeCell ref="A37:F37"/>
    <mergeCell ref="A1:F1"/>
    <mergeCell ref="A2:A4"/>
    <mergeCell ref="B2:C4"/>
  </mergeCells>
  <printOptions gridLines="1" horizontalCentered="1"/>
  <pageMargins left="0.35433070866141736" right="0.15748031496062992" top="0.984251968503937" bottom="0.7874015748031497" header="0.5118110236220472" footer="0.5118110236220472"/>
  <pageSetup horizontalDpi="600" verticalDpi="600" orientation="portrait" paperSize="9" r:id="rId2"/>
  <headerFooter alignWithMargins="0">
    <oddHeader>&amp;L&amp;"Arial CE,Tučné"NÁVRH ROZPOČTU NA ROK 2004 - PŘÍJMY&amp;R&amp;G</oddHeader>
    <oddFooter>&amp;COddíl II. - &amp;P&amp;RPříjmy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67"/>
  <sheetViews>
    <sheetView workbookViewId="0" topLeftCell="A1">
      <selection activeCell="E5" sqref="E5"/>
    </sheetView>
  </sheetViews>
  <sheetFormatPr defaultColWidth="9.00390625" defaultRowHeight="12.75" outlineLevelRow="1"/>
  <cols>
    <col min="1" max="1" width="4.125" style="23" customWidth="1"/>
    <col min="2" max="2" width="3.25390625" style="0" customWidth="1"/>
    <col min="3" max="4" width="4.125" style="0" customWidth="1"/>
    <col min="5" max="5" width="39.625" style="0" customWidth="1"/>
    <col min="6" max="6" width="8.25390625" style="5" customWidth="1"/>
    <col min="7" max="9" width="9.00390625" style="5" customWidth="1"/>
    <col min="10" max="10" width="9.375" style="5" customWidth="1"/>
    <col min="11" max="11" width="7.75390625" style="0" customWidth="1"/>
    <col min="12" max="13" width="10.125" style="0" customWidth="1"/>
  </cols>
  <sheetData>
    <row r="1" spans="1:10" ht="12.75">
      <c r="A1" s="1170" t="s">
        <v>217</v>
      </c>
      <c r="B1" s="1170"/>
      <c r="C1" s="1170"/>
      <c r="D1" s="1170"/>
      <c r="E1" s="1170"/>
      <c r="F1" s="1167" t="s">
        <v>1427</v>
      </c>
      <c r="G1" s="1168"/>
      <c r="H1" s="1168"/>
      <c r="I1" s="1168"/>
      <c r="J1" s="1168"/>
    </row>
    <row r="2" spans="1:10" ht="60.75" customHeight="1">
      <c r="A2" s="1156" t="s">
        <v>219</v>
      </c>
      <c r="B2" s="1171" t="s">
        <v>1609</v>
      </c>
      <c r="C2" s="1156" t="s">
        <v>220</v>
      </c>
      <c r="D2" s="1162" t="s">
        <v>221</v>
      </c>
      <c r="E2" s="1165" t="s">
        <v>1610</v>
      </c>
      <c r="F2" s="870" t="s">
        <v>581</v>
      </c>
      <c r="G2" s="882" t="s">
        <v>100</v>
      </c>
      <c r="H2" s="851" t="s">
        <v>561</v>
      </c>
      <c r="I2" s="852" t="s">
        <v>559</v>
      </c>
      <c r="J2" s="896" t="s">
        <v>560</v>
      </c>
    </row>
    <row r="3" spans="1:10" ht="2.25" customHeight="1">
      <c r="A3" s="1156"/>
      <c r="B3" s="1171"/>
      <c r="C3" s="1156"/>
      <c r="D3" s="1162"/>
      <c r="E3" s="1165"/>
      <c r="F3" s="871"/>
      <c r="G3" s="883"/>
      <c r="H3" s="862"/>
      <c r="I3" s="863"/>
      <c r="J3" s="897"/>
    </row>
    <row r="4" spans="1:10" ht="9" customHeight="1">
      <c r="A4" s="1157"/>
      <c r="B4" s="1172"/>
      <c r="C4" s="1157"/>
      <c r="D4" s="1163"/>
      <c r="E4" s="1166"/>
      <c r="F4" s="872" t="s">
        <v>222</v>
      </c>
      <c r="G4" s="884" t="s">
        <v>222</v>
      </c>
      <c r="H4" s="864" t="s">
        <v>222</v>
      </c>
      <c r="I4" s="865" t="s">
        <v>222</v>
      </c>
      <c r="J4" s="898" t="s">
        <v>222</v>
      </c>
    </row>
    <row r="5" spans="1:10" ht="12" customHeight="1" outlineLevel="1">
      <c r="A5" s="14">
        <v>2000</v>
      </c>
      <c r="B5" s="14" t="s">
        <v>1217</v>
      </c>
      <c r="C5" s="14">
        <v>5011</v>
      </c>
      <c r="D5" s="14" t="s">
        <v>1306</v>
      </c>
      <c r="E5" s="15" t="s">
        <v>267</v>
      </c>
      <c r="F5" s="873">
        <v>19452</v>
      </c>
      <c r="G5" s="123">
        <v>19101</v>
      </c>
      <c r="H5" s="6">
        <v>25339</v>
      </c>
      <c r="I5" s="6">
        <v>25512</v>
      </c>
      <c r="J5" s="127">
        <v>27571</v>
      </c>
    </row>
    <row r="6" spans="1:10" ht="12" customHeight="1" outlineLevel="1">
      <c r="A6" s="14">
        <v>2001</v>
      </c>
      <c r="B6" s="14" t="s">
        <v>1217</v>
      </c>
      <c r="C6" s="14">
        <v>5031</v>
      </c>
      <c r="D6" s="14" t="s">
        <v>1306</v>
      </c>
      <c r="E6" s="15" t="s">
        <v>1425</v>
      </c>
      <c r="F6" s="873">
        <v>5058</v>
      </c>
      <c r="G6" s="123">
        <v>4966.2</v>
      </c>
      <c r="H6" s="6">
        <v>6588</v>
      </c>
      <c r="I6" s="6">
        <v>6633</v>
      </c>
      <c r="J6" s="127">
        <v>7168</v>
      </c>
    </row>
    <row r="7" spans="1:10" ht="12" customHeight="1" outlineLevel="1">
      <c r="A7" s="14">
        <v>2002</v>
      </c>
      <c r="B7" s="14">
        <v>100</v>
      </c>
      <c r="C7" s="14">
        <v>5032</v>
      </c>
      <c r="D7" s="14" t="s">
        <v>1306</v>
      </c>
      <c r="E7" s="15" t="s">
        <v>269</v>
      </c>
      <c r="F7" s="873">
        <v>1751</v>
      </c>
      <c r="G7" s="123">
        <v>1716.2</v>
      </c>
      <c r="H7" s="6">
        <v>2281</v>
      </c>
      <c r="I7" s="6">
        <v>2296.8</v>
      </c>
      <c r="J7" s="127">
        <v>2481</v>
      </c>
    </row>
    <row r="8" spans="1:10" ht="12" customHeight="1" outlineLevel="1">
      <c r="A8" s="14">
        <v>2003</v>
      </c>
      <c r="B8" s="14" t="s">
        <v>1217</v>
      </c>
      <c r="C8" s="14">
        <v>5038</v>
      </c>
      <c r="D8" s="14" t="s">
        <v>1306</v>
      </c>
      <c r="E8" s="15" t="s">
        <v>484</v>
      </c>
      <c r="F8" s="873">
        <v>58</v>
      </c>
      <c r="G8" s="123">
        <v>76.7</v>
      </c>
      <c r="H8" s="6">
        <v>107</v>
      </c>
      <c r="I8" s="6">
        <v>107.7</v>
      </c>
      <c r="J8" s="127">
        <v>116</v>
      </c>
    </row>
    <row r="9" spans="1:10" ht="12" customHeight="1" outlineLevel="1">
      <c r="A9" s="14">
        <v>2004</v>
      </c>
      <c r="B9" s="14" t="s">
        <v>1217</v>
      </c>
      <c r="C9" s="14" t="s">
        <v>1308</v>
      </c>
      <c r="D9" s="14" t="s">
        <v>1306</v>
      </c>
      <c r="E9" s="15" t="s">
        <v>1174</v>
      </c>
      <c r="F9" s="873">
        <v>600</v>
      </c>
      <c r="G9" s="123">
        <v>404.1</v>
      </c>
      <c r="H9" s="6">
        <v>300</v>
      </c>
      <c r="I9" s="6">
        <v>300</v>
      </c>
      <c r="J9" s="127">
        <v>220</v>
      </c>
    </row>
    <row r="10" spans="1:10" ht="12" customHeight="1" outlineLevel="1">
      <c r="A10" s="14">
        <v>2005</v>
      </c>
      <c r="B10" s="14" t="s">
        <v>1217</v>
      </c>
      <c r="C10" s="14" t="s">
        <v>1308</v>
      </c>
      <c r="D10" s="14" t="s">
        <v>1306</v>
      </c>
      <c r="E10" s="15" t="s">
        <v>1246</v>
      </c>
      <c r="F10" s="873">
        <v>600</v>
      </c>
      <c r="G10" s="123">
        <v>582.8</v>
      </c>
      <c r="H10" s="6">
        <v>700</v>
      </c>
      <c r="I10" s="6">
        <v>700</v>
      </c>
      <c r="J10" s="127">
        <v>600</v>
      </c>
    </row>
    <row r="11" spans="1:10" ht="12" customHeight="1" outlineLevel="1">
      <c r="A11" s="14">
        <v>2006</v>
      </c>
      <c r="B11" s="14" t="s">
        <v>1217</v>
      </c>
      <c r="C11" s="14" t="s">
        <v>1309</v>
      </c>
      <c r="D11" s="14" t="s">
        <v>1306</v>
      </c>
      <c r="E11" s="15" t="s">
        <v>1480</v>
      </c>
      <c r="F11" s="873">
        <v>50</v>
      </c>
      <c r="G11" s="123">
        <v>53.4</v>
      </c>
      <c r="H11" s="6">
        <v>30</v>
      </c>
      <c r="I11" s="6">
        <v>30</v>
      </c>
      <c r="J11" s="127">
        <v>42</v>
      </c>
    </row>
    <row r="12" spans="1:10" ht="12" customHeight="1" outlineLevel="1">
      <c r="A12" s="14">
        <v>2007</v>
      </c>
      <c r="B12" s="14" t="s">
        <v>1217</v>
      </c>
      <c r="C12" s="14" t="s">
        <v>1310</v>
      </c>
      <c r="D12" s="14" t="s">
        <v>1306</v>
      </c>
      <c r="E12" s="15" t="s">
        <v>1247</v>
      </c>
      <c r="F12" s="873">
        <v>300</v>
      </c>
      <c r="G12" s="123">
        <v>287.9</v>
      </c>
      <c r="H12" s="6">
        <v>100</v>
      </c>
      <c r="I12" s="6">
        <v>179.5</v>
      </c>
      <c r="J12" s="127">
        <v>120</v>
      </c>
    </row>
    <row r="13" spans="1:10" ht="12" customHeight="1" outlineLevel="1">
      <c r="A13" s="14">
        <v>2008</v>
      </c>
      <c r="B13" s="14" t="s">
        <v>1217</v>
      </c>
      <c r="C13" s="14" t="s">
        <v>1310</v>
      </c>
      <c r="D13" s="14" t="s">
        <v>1306</v>
      </c>
      <c r="E13" s="15" t="s">
        <v>279</v>
      </c>
      <c r="F13" s="873">
        <v>0</v>
      </c>
      <c r="G13" s="123">
        <v>0</v>
      </c>
      <c r="H13" s="6">
        <v>545</v>
      </c>
      <c r="I13" s="6">
        <v>545</v>
      </c>
      <c r="J13" s="127">
        <v>620</v>
      </c>
    </row>
    <row r="14" spans="1:10" ht="12" customHeight="1" outlineLevel="1">
      <c r="A14" s="14">
        <v>2009</v>
      </c>
      <c r="B14" s="14" t="s">
        <v>1217</v>
      </c>
      <c r="C14" s="14" t="s">
        <v>1311</v>
      </c>
      <c r="D14" s="14" t="s">
        <v>1306</v>
      </c>
      <c r="E14" s="15" t="s">
        <v>121</v>
      </c>
      <c r="F14" s="873">
        <v>60</v>
      </c>
      <c r="G14" s="123">
        <v>14.4</v>
      </c>
      <c r="H14" s="6">
        <v>50</v>
      </c>
      <c r="I14" s="6">
        <v>0</v>
      </c>
      <c r="J14" s="127">
        <v>60</v>
      </c>
    </row>
    <row r="15" spans="1:10" ht="12" customHeight="1" outlineLevel="1">
      <c r="A15" s="14">
        <v>2010</v>
      </c>
      <c r="B15" s="14" t="s">
        <v>1217</v>
      </c>
      <c r="C15" s="14" t="s">
        <v>1311</v>
      </c>
      <c r="D15" s="14" t="s">
        <v>1306</v>
      </c>
      <c r="E15" s="15" t="s">
        <v>1689</v>
      </c>
      <c r="F15" s="873">
        <v>30</v>
      </c>
      <c r="G15" s="123">
        <v>23.1</v>
      </c>
      <c r="H15" s="6">
        <v>30</v>
      </c>
      <c r="I15" s="6">
        <v>30</v>
      </c>
      <c r="J15" s="127">
        <v>40</v>
      </c>
    </row>
    <row r="16" spans="1:10" ht="12" customHeight="1" outlineLevel="1">
      <c r="A16" s="14">
        <v>2011</v>
      </c>
      <c r="B16" s="14" t="s">
        <v>1217</v>
      </c>
      <c r="C16" s="14" t="s">
        <v>1311</v>
      </c>
      <c r="D16" s="14" t="s">
        <v>1306</v>
      </c>
      <c r="E16" s="15" t="s">
        <v>639</v>
      </c>
      <c r="F16" s="873">
        <v>100</v>
      </c>
      <c r="G16" s="123">
        <v>159.5</v>
      </c>
      <c r="H16" s="6">
        <v>100</v>
      </c>
      <c r="I16" s="6">
        <v>100</v>
      </c>
      <c r="J16" s="127">
        <v>100</v>
      </c>
    </row>
    <row r="17" spans="1:10" ht="12" customHeight="1" outlineLevel="1">
      <c r="A17" s="14">
        <v>2012</v>
      </c>
      <c r="B17" s="14" t="s">
        <v>1217</v>
      </c>
      <c r="C17" s="14" t="s">
        <v>1311</v>
      </c>
      <c r="D17" s="14" t="s">
        <v>1306</v>
      </c>
      <c r="E17" s="15" t="s">
        <v>238</v>
      </c>
      <c r="F17" s="873">
        <v>40</v>
      </c>
      <c r="G17" s="123">
        <v>35</v>
      </c>
      <c r="H17" s="6">
        <v>40</v>
      </c>
      <c r="I17" s="6">
        <v>40</v>
      </c>
      <c r="J17" s="127">
        <v>40</v>
      </c>
    </row>
    <row r="18" spans="1:10" ht="12" customHeight="1" outlineLevel="1">
      <c r="A18" s="14">
        <v>2013</v>
      </c>
      <c r="B18" s="14">
        <v>100</v>
      </c>
      <c r="C18" s="14">
        <v>5139</v>
      </c>
      <c r="D18" s="14">
        <v>5311</v>
      </c>
      <c r="E18" s="15" t="s">
        <v>239</v>
      </c>
      <c r="F18" s="873">
        <v>60</v>
      </c>
      <c r="G18" s="123">
        <v>59.2</v>
      </c>
      <c r="H18" s="6">
        <v>60</v>
      </c>
      <c r="I18" s="6">
        <v>60</v>
      </c>
      <c r="J18" s="127">
        <v>60</v>
      </c>
    </row>
    <row r="19" spans="1:10" ht="12" customHeight="1" outlineLevel="1">
      <c r="A19" s="14">
        <v>2014</v>
      </c>
      <c r="B19" s="14">
        <v>100</v>
      </c>
      <c r="C19" s="14">
        <v>5139</v>
      </c>
      <c r="D19" s="14">
        <v>5311</v>
      </c>
      <c r="E19" s="15" t="s">
        <v>556</v>
      </c>
      <c r="F19" s="873">
        <v>130</v>
      </c>
      <c r="G19" s="123">
        <v>191.9</v>
      </c>
      <c r="H19" s="6">
        <v>170</v>
      </c>
      <c r="I19" s="6">
        <v>170</v>
      </c>
      <c r="J19" s="127">
        <v>195</v>
      </c>
    </row>
    <row r="20" spans="1:10" ht="12" customHeight="1" outlineLevel="1">
      <c r="A20" s="14">
        <v>2015</v>
      </c>
      <c r="B20" s="14" t="s">
        <v>1217</v>
      </c>
      <c r="C20" s="14" t="s">
        <v>1312</v>
      </c>
      <c r="D20" s="14" t="s">
        <v>1306</v>
      </c>
      <c r="E20" s="15" t="s">
        <v>282</v>
      </c>
      <c r="F20" s="873">
        <v>100</v>
      </c>
      <c r="G20" s="123">
        <v>31.5</v>
      </c>
      <c r="H20" s="6">
        <v>75</v>
      </c>
      <c r="I20" s="6">
        <v>75</v>
      </c>
      <c r="J20" s="127">
        <v>75</v>
      </c>
    </row>
    <row r="21" spans="1:10" ht="12" customHeight="1" outlineLevel="1">
      <c r="A21" s="14">
        <v>2016</v>
      </c>
      <c r="B21" s="14" t="s">
        <v>1217</v>
      </c>
      <c r="C21" s="14" t="s">
        <v>1313</v>
      </c>
      <c r="D21" s="14" t="s">
        <v>1306</v>
      </c>
      <c r="E21" s="15" t="s">
        <v>284</v>
      </c>
      <c r="F21" s="873">
        <v>200</v>
      </c>
      <c r="G21" s="123">
        <v>222</v>
      </c>
      <c r="H21" s="6">
        <v>250</v>
      </c>
      <c r="I21" s="6">
        <v>250</v>
      </c>
      <c r="J21" s="127">
        <v>250</v>
      </c>
    </row>
    <row r="22" spans="1:10" ht="12" customHeight="1" outlineLevel="1">
      <c r="A22" s="14">
        <v>2017</v>
      </c>
      <c r="B22" s="14" t="s">
        <v>1217</v>
      </c>
      <c r="C22" s="14" t="s">
        <v>1314</v>
      </c>
      <c r="D22" s="14" t="s">
        <v>1306</v>
      </c>
      <c r="E22" s="15" t="s">
        <v>1315</v>
      </c>
      <c r="F22" s="873">
        <v>230</v>
      </c>
      <c r="G22" s="123">
        <v>209</v>
      </c>
      <c r="H22" s="6">
        <v>300</v>
      </c>
      <c r="I22" s="6">
        <v>300</v>
      </c>
      <c r="J22" s="127">
        <v>300</v>
      </c>
    </row>
    <row r="23" spans="1:10" ht="12" customHeight="1" outlineLevel="1">
      <c r="A23" s="14">
        <v>2018</v>
      </c>
      <c r="B23" s="14" t="s">
        <v>1217</v>
      </c>
      <c r="C23" s="14" t="s">
        <v>1316</v>
      </c>
      <c r="D23" s="14" t="s">
        <v>1306</v>
      </c>
      <c r="E23" s="15" t="s">
        <v>1317</v>
      </c>
      <c r="F23" s="873">
        <v>840</v>
      </c>
      <c r="G23" s="123">
        <v>586</v>
      </c>
      <c r="H23" s="6">
        <v>870</v>
      </c>
      <c r="I23" s="6">
        <v>770</v>
      </c>
      <c r="J23" s="127">
        <v>780</v>
      </c>
    </row>
    <row r="24" spans="1:10" ht="12" customHeight="1" outlineLevel="1">
      <c r="A24" s="14">
        <v>2019</v>
      </c>
      <c r="B24" s="14" t="s">
        <v>1217</v>
      </c>
      <c r="C24" s="14" t="s">
        <v>1318</v>
      </c>
      <c r="D24" s="14" t="s">
        <v>1306</v>
      </c>
      <c r="E24" s="15" t="s">
        <v>122</v>
      </c>
      <c r="F24" s="873">
        <v>5</v>
      </c>
      <c r="G24" s="123">
        <v>0.1</v>
      </c>
      <c r="H24" s="6">
        <v>5</v>
      </c>
      <c r="I24" s="6">
        <v>5</v>
      </c>
      <c r="J24" s="127">
        <v>5</v>
      </c>
    </row>
    <row r="25" spans="1:10" ht="12" customHeight="1" outlineLevel="1">
      <c r="A25" s="14">
        <v>2020</v>
      </c>
      <c r="B25" s="14" t="s">
        <v>1217</v>
      </c>
      <c r="C25" s="14" t="s">
        <v>1319</v>
      </c>
      <c r="D25" s="14" t="s">
        <v>1306</v>
      </c>
      <c r="E25" s="15" t="s">
        <v>1320</v>
      </c>
      <c r="F25" s="873">
        <v>263</v>
      </c>
      <c r="G25" s="123">
        <v>200.6</v>
      </c>
      <c r="H25" s="6">
        <v>250</v>
      </c>
      <c r="I25" s="6">
        <v>250</v>
      </c>
      <c r="J25" s="127">
        <v>250</v>
      </c>
    </row>
    <row r="26" spans="1:10" ht="12" customHeight="1" outlineLevel="1">
      <c r="A26" s="14">
        <v>2021</v>
      </c>
      <c r="B26" s="14" t="s">
        <v>1217</v>
      </c>
      <c r="C26" s="14" t="s">
        <v>1319</v>
      </c>
      <c r="D26" s="14" t="s">
        <v>1306</v>
      </c>
      <c r="E26" s="15" t="s">
        <v>12</v>
      </c>
      <c r="F26" s="873">
        <v>40</v>
      </c>
      <c r="G26" s="123">
        <v>40.5</v>
      </c>
      <c r="H26" s="6">
        <v>40</v>
      </c>
      <c r="I26" s="6">
        <v>40</v>
      </c>
      <c r="J26" s="127">
        <v>35</v>
      </c>
    </row>
    <row r="27" spans="1:10" ht="12" customHeight="1" outlineLevel="1">
      <c r="A27" s="14">
        <v>2022</v>
      </c>
      <c r="B27" s="14">
        <v>100</v>
      </c>
      <c r="C27" s="14">
        <v>5164</v>
      </c>
      <c r="D27" s="14">
        <v>5311</v>
      </c>
      <c r="E27" s="15" t="s">
        <v>1323</v>
      </c>
      <c r="F27" s="873">
        <v>0</v>
      </c>
      <c r="G27" s="123">
        <v>20.8</v>
      </c>
      <c r="H27" s="6">
        <v>25</v>
      </c>
      <c r="I27" s="6">
        <v>25</v>
      </c>
      <c r="J27" s="127">
        <v>25</v>
      </c>
    </row>
    <row r="28" spans="1:10" ht="12" customHeight="1" outlineLevel="1">
      <c r="A28" s="14">
        <v>2023</v>
      </c>
      <c r="B28" s="14">
        <v>100</v>
      </c>
      <c r="C28" s="14">
        <v>5166</v>
      </c>
      <c r="D28" s="14">
        <v>5311</v>
      </c>
      <c r="E28" s="15" t="s">
        <v>1339</v>
      </c>
      <c r="F28" s="873">
        <v>5</v>
      </c>
      <c r="G28" s="123">
        <v>4.3</v>
      </c>
      <c r="H28" s="6">
        <v>10</v>
      </c>
      <c r="I28" s="6">
        <v>30</v>
      </c>
      <c r="J28" s="127">
        <v>60</v>
      </c>
    </row>
    <row r="29" spans="1:10" ht="12" customHeight="1" outlineLevel="1">
      <c r="A29" s="14">
        <v>2024</v>
      </c>
      <c r="B29" s="18">
        <v>100</v>
      </c>
      <c r="C29" s="18">
        <v>5167</v>
      </c>
      <c r="D29" s="18">
        <v>5311</v>
      </c>
      <c r="E29" s="2" t="s">
        <v>1325</v>
      </c>
      <c r="F29" s="873">
        <v>150</v>
      </c>
      <c r="G29" s="123">
        <v>152.4</v>
      </c>
      <c r="H29" s="10">
        <v>120</v>
      </c>
      <c r="I29" s="10">
        <v>178</v>
      </c>
      <c r="J29" s="127">
        <v>100</v>
      </c>
    </row>
    <row r="30" spans="1:10" ht="12" customHeight="1" outlineLevel="1">
      <c r="A30" s="14">
        <v>2025</v>
      </c>
      <c r="B30" s="14">
        <v>100</v>
      </c>
      <c r="C30" s="14">
        <v>5167</v>
      </c>
      <c r="D30" s="14">
        <v>5311</v>
      </c>
      <c r="E30" s="15" t="s">
        <v>1442</v>
      </c>
      <c r="F30" s="873">
        <v>45</v>
      </c>
      <c r="G30" s="123">
        <v>46.1</v>
      </c>
      <c r="H30" s="6">
        <v>85</v>
      </c>
      <c r="I30" s="6">
        <v>30</v>
      </c>
      <c r="J30" s="127">
        <v>88</v>
      </c>
    </row>
    <row r="31" spans="1:10" ht="12" customHeight="1" outlineLevel="1">
      <c r="A31" s="14">
        <v>2026</v>
      </c>
      <c r="B31" s="14" t="s">
        <v>1217</v>
      </c>
      <c r="C31" s="14" t="s">
        <v>1327</v>
      </c>
      <c r="D31" s="14" t="s">
        <v>1306</v>
      </c>
      <c r="E31" s="15" t="s">
        <v>286</v>
      </c>
      <c r="F31" s="873">
        <v>40</v>
      </c>
      <c r="G31" s="123">
        <v>48.1</v>
      </c>
      <c r="H31" s="6">
        <v>40</v>
      </c>
      <c r="I31" s="6">
        <v>55.3</v>
      </c>
      <c r="J31" s="127">
        <v>47</v>
      </c>
    </row>
    <row r="32" spans="1:10" ht="12" customHeight="1" outlineLevel="1">
      <c r="A32" s="14">
        <v>2027</v>
      </c>
      <c r="B32" s="14" t="s">
        <v>1217</v>
      </c>
      <c r="C32" s="14" t="s">
        <v>1327</v>
      </c>
      <c r="D32" s="14" t="s">
        <v>1306</v>
      </c>
      <c r="E32" s="15" t="s">
        <v>287</v>
      </c>
      <c r="F32" s="873">
        <v>10</v>
      </c>
      <c r="G32" s="123">
        <v>0.7</v>
      </c>
      <c r="H32" s="6">
        <v>10</v>
      </c>
      <c r="I32" s="6">
        <v>10</v>
      </c>
      <c r="J32" s="127">
        <v>10</v>
      </c>
    </row>
    <row r="33" spans="1:10" ht="12" customHeight="1" outlineLevel="1">
      <c r="A33" s="14">
        <v>2028</v>
      </c>
      <c r="B33" s="14" t="s">
        <v>1217</v>
      </c>
      <c r="C33" s="14" t="s">
        <v>1327</v>
      </c>
      <c r="D33" s="14" t="s">
        <v>1306</v>
      </c>
      <c r="E33" s="15" t="s">
        <v>288</v>
      </c>
      <c r="F33" s="873">
        <v>700</v>
      </c>
      <c r="G33" s="123">
        <v>633.8</v>
      </c>
      <c r="H33" s="6">
        <v>720</v>
      </c>
      <c r="I33" s="6">
        <v>720</v>
      </c>
      <c r="J33" s="127">
        <v>770</v>
      </c>
    </row>
    <row r="34" spans="1:10" ht="12" customHeight="1" outlineLevel="1">
      <c r="A34" s="14">
        <v>2029</v>
      </c>
      <c r="B34" s="14">
        <v>100</v>
      </c>
      <c r="C34" s="14">
        <v>5169</v>
      </c>
      <c r="D34" s="14">
        <v>5311</v>
      </c>
      <c r="E34" s="15" t="s">
        <v>1248</v>
      </c>
      <c r="F34" s="873">
        <v>80</v>
      </c>
      <c r="G34" s="123">
        <v>46.8</v>
      </c>
      <c r="H34" s="6">
        <v>130</v>
      </c>
      <c r="I34" s="6">
        <v>42</v>
      </c>
      <c r="J34" s="127">
        <v>25</v>
      </c>
    </row>
    <row r="35" spans="1:10" ht="12" customHeight="1" outlineLevel="1">
      <c r="A35" s="14">
        <v>2030</v>
      </c>
      <c r="B35" s="14">
        <v>100</v>
      </c>
      <c r="C35" s="14">
        <v>5169</v>
      </c>
      <c r="D35" s="14">
        <v>5311</v>
      </c>
      <c r="E35" s="15" t="s">
        <v>289</v>
      </c>
      <c r="F35" s="873">
        <v>5</v>
      </c>
      <c r="G35" s="123">
        <v>5.1</v>
      </c>
      <c r="H35" s="6">
        <v>10</v>
      </c>
      <c r="I35" s="6">
        <v>10</v>
      </c>
      <c r="J35" s="127">
        <v>10</v>
      </c>
    </row>
    <row r="36" spans="1:10" ht="12" customHeight="1" outlineLevel="1">
      <c r="A36" s="14">
        <v>2031</v>
      </c>
      <c r="B36" s="14" t="s">
        <v>1217</v>
      </c>
      <c r="C36" s="14" t="s">
        <v>1327</v>
      </c>
      <c r="D36" s="14" t="s">
        <v>1306</v>
      </c>
      <c r="E36" s="15" t="s">
        <v>296</v>
      </c>
      <c r="F36" s="873">
        <v>200</v>
      </c>
      <c r="G36" s="123">
        <v>90.6</v>
      </c>
      <c r="H36" s="6">
        <v>100</v>
      </c>
      <c r="I36" s="6">
        <v>95</v>
      </c>
      <c r="J36" s="127">
        <v>100</v>
      </c>
    </row>
    <row r="37" spans="1:10" ht="12" customHeight="1" outlineLevel="1">
      <c r="A37" s="14">
        <v>2032</v>
      </c>
      <c r="B37" s="14" t="s">
        <v>1217</v>
      </c>
      <c r="C37" s="14" t="s">
        <v>1328</v>
      </c>
      <c r="D37" s="14" t="s">
        <v>1306</v>
      </c>
      <c r="E37" s="15" t="s">
        <v>1329</v>
      </c>
      <c r="F37" s="873">
        <v>270</v>
      </c>
      <c r="G37" s="123">
        <v>292.3</v>
      </c>
      <c r="H37" s="6">
        <v>280</v>
      </c>
      <c r="I37" s="6">
        <v>380</v>
      </c>
      <c r="J37" s="127">
        <v>380</v>
      </c>
    </row>
    <row r="38" spans="1:10" ht="12" customHeight="1" outlineLevel="1">
      <c r="A38" s="14">
        <v>2033</v>
      </c>
      <c r="B38" s="14" t="s">
        <v>1217</v>
      </c>
      <c r="C38" s="14" t="s">
        <v>1328</v>
      </c>
      <c r="D38" s="14" t="s">
        <v>1306</v>
      </c>
      <c r="E38" s="15" t="s">
        <v>1330</v>
      </c>
      <c r="F38" s="873">
        <v>10</v>
      </c>
      <c r="G38" s="123">
        <v>4.2</v>
      </c>
      <c r="H38" s="6">
        <v>10</v>
      </c>
      <c r="I38" s="6">
        <v>10</v>
      </c>
      <c r="J38" s="127">
        <v>10</v>
      </c>
    </row>
    <row r="39" spans="1:10" ht="12" customHeight="1" outlineLevel="1">
      <c r="A39" s="14">
        <v>2034</v>
      </c>
      <c r="B39" s="14">
        <v>100</v>
      </c>
      <c r="C39" s="14">
        <v>5171</v>
      </c>
      <c r="D39" s="14">
        <v>5311</v>
      </c>
      <c r="E39" s="15" t="s">
        <v>1481</v>
      </c>
      <c r="F39" s="873">
        <v>220</v>
      </c>
      <c r="G39" s="123">
        <v>248.5</v>
      </c>
      <c r="H39" s="6">
        <v>340</v>
      </c>
      <c r="I39" s="6">
        <v>287.7</v>
      </c>
      <c r="J39" s="127">
        <v>250</v>
      </c>
    </row>
    <row r="40" spans="1:10" ht="12" customHeight="1" outlineLevel="1">
      <c r="A40" s="14">
        <v>2035</v>
      </c>
      <c r="B40" s="14">
        <v>100</v>
      </c>
      <c r="C40" s="14">
        <v>5172</v>
      </c>
      <c r="D40" s="14">
        <v>5311</v>
      </c>
      <c r="E40" s="15" t="s">
        <v>227</v>
      </c>
      <c r="F40" s="873">
        <v>50</v>
      </c>
      <c r="G40" s="123">
        <v>47.1</v>
      </c>
      <c r="H40" s="6">
        <v>100</v>
      </c>
      <c r="I40" s="6">
        <v>100</v>
      </c>
      <c r="J40" s="127">
        <v>65</v>
      </c>
    </row>
    <row r="41" spans="1:10" ht="12" customHeight="1" outlineLevel="1">
      <c r="A41" s="14">
        <v>2036</v>
      </c>
      <c r="B41" s="14" t="s">
        <v>1217</v>
      </c>
      <c r="C41" s="14" t="s">
        <v>1331</v>
      </c>
      <c r="D41" s="14" t="s">
        <v>1306</v>
      </c>
      <c r="E41" s="15" t="s">
        <v>1332</v>
      </c>
      <c r="F41" s="873">
        <v>160</v>
      </c>
      <c r="G41" s="123">
        <v>96.1</v>
      </c>
      <c r="H41" s="6">
        <v>100</v>
      </c>
      <c r="I41" s="6">
        <v>170</v>
      </c>
      <c r="J41" s="127">
        <v>90</v>
      </c>
    </row>
    <row r="42" spans="1:10" ht="12" customHeight="1" outlineLevel="1">
      <c r="A42" s="14">
        <v>2037</v>
      </c>
      <c r="B42" s="14" t="s">
        <v>1217</v>
      </c>
      <c r="C42" s="14" t="s">
        <v>1331</v>
      </c>
      <c r="D42" s="14" t="s">
        <v>1306</v>
      </c>
      <c r="E42" s="15" t="s">
        <v>1333</v>
      </c>
      <c r="F42" s="873">
        <v>30</v>
      </c>
      <c r="G42" s="123">
        <v>19.1</v>
      </c>
      <c r="H42" s="6">
        <v>30</v>
      </c>
      <c r="I42" s="6">
        <v>30</v>
      </c>
      <c r="J42" s="127">
        <v>30</v>
      </c>
    </row>
    <row r="43" spans="1:10" ht="12" customHeight="1" outlineLevel="1">
      <c r="A43" s="14">
        <v>2038</v>
      </c>
      <c r="B43" s="14" t="s">
        <v>1217</v>
      </c>
      <c r="C43" s="14" t="s">
        <v>1334</v>
      </c>
      <c r="D43" s="14" t="s">
        <v>1306</v>
      </c>
      <c r="E43" s="15" t="s">
        <v>1335</v>
      </c>
      <c r="F43" s="873">
        <v>15</v>
      </c>
      <c r="G43" s="123">
        <v>14.9</v>
      </c>
      <c r="H43" s="6">
        <v>15</v>
      </c>
      <c r="I43" s="6">
        <v>15</v>
      </c>
      <c r="J43" s="127">
        <v>15</v>
      </c>
    </row>
    <row r="44" spans="1:10" ht="12" customHeight="1" outlineLevel="1">
      <c r="A44" s="14">
        <v>2039</v>
      </c>
      <c r="B44" s="17" t="s">
        <v>1217</v>
      </c>
      <c r="C44" s="14">
        <v>5361</v>
      </c>
      <c r="D44" s="14" t="s">
        <v>1306</v>
      </c>
      <c r="E44" s="15" t="s">
        <v>1336</v>
      </c>
      <c r="F44" s="873">
        <v>20</v>
      </c>
      <c r="G44" s="123">
        <v>13</v>
      </c>
      <c r="H44" s="6">
        <v>15</v>
      </c>
      <c r="I44" s="6">
        <v>15</v>
      </c>
      <c r="J44" s="127">
        <v>15</v>
      </c>
    </row>
    <row r="45" spans="1:10" ht="12" customHeight="1" outlineLevel="1">
      <c r="A45" s="14">
        <v>2040</v>
      </c>
      <c r="B45" s="14" t="s">
        <v>1217</v>
      </c>
      <c r="C45" s="14">
        <v>5362</v>
      </c>
      <c r="D45" s="14" t="s">
        <v>1306</v>
      </c>
      <c r="E45" s="15" t="s">
        <v>1337</v>
      </c>
      <c r="F45" s="873">
        <v>2</v>
      </c>
      <c r="G45" s="123">
        <v>1.7</v>
      </c>
      <c r="H45" s="6">
        <v>2</v>
      </c>
      <c r="I45" s="6">
        <v>2</v>
      </c>
      <c r="J45" s="127">
        <v>2</v>
      </c>
    </row>
    <row r="46" spans="1:10" ht="12" customHeight="1" outlineLevel="1">
      <c r="A46" s="14">
        <v>2041</v>
      </c>
      <c r="B46" s="14">
        <v>100</v>
      </c>
      <c r="C46" s="14">
        <v>5178</v>
      </c>
      <c r="D46" s="14">
        <v>5311</v>
      </c>
      <c r="E46" s="15" t="s">
        <v>1542</v>
      </c>
      <c r="F46" s="873">
        <v>0</v>
      </c>
      <c r="G46" s="123">
        <v>0</v>
      </c>
      <c r="H46" s="6">
        <v>0</v>
      </c>
      <c r="I46" s="6">
        <v>37</v>
      </c>
      <c r="J46" s="127">
        <v>160</v>
      </c>
    </row>
    <row r="47" spans="1:10" ht="12" customHeight="1" outlineLevel="1">
      <c r="A47" s="14" t="s">
        <v>1375</v>
      </c>
      <c r="B47" s="14">
        <v>100</v>
      </c>
      <c r="C47" s="14">
        <v>5137</v>
      </c>
      <c r="D47" s="14">
        <v>5311</v>
      </c>
      <c r="E47" s="15" t="s">
        <v>732</v>
      </c>
      <c r="F47" s="873">
        <v>45</v>
      </c>
      <c r="G47" s="123">
        <v>42.7</v>
      </c>
      <c r="H47" s="6">
        <v>0</v>
      </c>
      <c r="I47" s="6">
        <v>0</v>
      </c>
      <c r="J47" s="127">
        <v>0</v>
      </c>
    </row>
    <row r="48" spans="1:10" ht="12" customHeight="1" outlineLevel="1">
      <c r="A48" s="14" t="s">
        <v>1375</v>
      </c>
      <c r="B48" s="14">
        <v>100</v>
      </c>
      <c r="C48" s="14">
        <v>5137</v>
      </c>
      <c r="D48" s="14">
        <v>5311</v>
      </c>
      <c r="E48" s="15" t="s">
        <v>733</v>
      </c>
      <c r="F48" s="873">
        <v>40</v>
      </c>
      <c r="G48" s="123">
        <v>16.6</v>
      </c>
      <c r="H48" s="6">
        <v>0</v>
      </c>
      <c r="I48" s="6">
        <v>0</v>
      </c>
      <c r="J48" s="127">
        <v>0</v>
      </c>
    </row>
    <row r="49" spans="1:10" ht="12" customHeight="1" outlineLevel="1">
      <c r="A49" s="14" t="s">
        <v>1375</v>
      </c>
      <c r="B49" s="14">
        <v>100</v>
      </c>
      <c r="C49" s="14" t="s">
        <v>1310</v>
      </c>
      <c r="D49" s="14" t="s">
        <v>1306</v>
      </c>
      <c r="E49" s="15" t="s">
        <v>734</v>
      </c>
      <c r="F49" s="873">
        <v>120</v>
      </c>
      <c r="G49" s="123">
        <v>113.7</v>
      </c>
      <c r="H49" s="6">
        <v>0</v>
      </c>
      <c r="I49" s="6">
        <v>0</v>
      </c>
      <c r="J49" s="127">
        <v>0</v>
      </c>
    </row>
    <row r="50" spans="1:10" ht="12" customHeight="1" outlineLevel="1">
      <c r="A50" s="14" t="s">
        <v>1375</v>
      </c>
      <c r="B50" s="14">
        <v>100</v>
      </c>
      <c r="C50" s="14" t="s">
        <v>1310</v>
      </c>
      <c r="D50" s="14" t="s">
        <v>1306</v>
      </c>
      <c r="E50" s="15" t="s">
        <v>735</v>
      </c>
      <c r="F50" s="873">
        <v>760</v>
      </c>
      <c r="G50" s="123">
        <v>735.6</v>
      </c>
      <c r="H50" s="6">
        <v>0</v>
      </c>
      <c r="I50" s="6">
        <v>0</v>
      </c>
      <c r="J50" s="127">
        <v>0</v>
      </c>
    </row>
    <row r="51" spans="1:10" ht="12" customHeight="1" outlineLevel="1">
      <c r="A51" s="14" t="s">
        <v>1375</v>
      </c>
      <c r="B51" s="14">
        <v>100</v>
      </c>
      <c r="C51" s="14" t="s">
        <v>1310</v>
      </c>
      <c r="D51" s="14" t="s">
        <v>1306</v>
      </c>
      <c r="E51" s="64" t="s">
        <v>1687</v>
      </c>
      <c r="F51" s="873">
        <v>30</v>
      </c>
      <c r="G51" s="123">
        <v>0</v>
      </c>
      <c r="H51" s="6">
        <v>0</v>
      </c>
      <c r="I51" s="6">
        <v>0</v>
      </c>
      <c r="J51" s="127">
        <v>0</v>
      </c>
    </row>
    <row r="52" spans="1:10" ht="12" customHeight="1">
      <c r="A52" s="856"/>
      <c r="B52" s="857" t="s">
        <v>223</v>
      </c>
      <c r="C52" s="1082"/>
      <c r="D52" s="1073"/>
      <c r="E52" s="859" t="s">
        <v>1611</v>
      </c>
      <c r="F52" s="880">
        <f>SUBTOTAL(9,F5:F51)</f>
        <v>32974</v>
      </c>
      <c r="G52" s="892">
        <f>SUBTOTAL(9,G5:G51)</f>
        <v>31655.299999999992</v>
      </c>
      <c r="H52" s="860">
        <f>SUBTOTAL(9,H5:H51)</f>
        <v>40372</v>
      </c>
      <c r="I52" s="860">
        <f>SUBTOTAL(9,I5:I51)</f>
        <v>40636</v>
      </c>
      <c r="J52" s="902">
        <f>SUBTOTAL(9,J5:J51)</f>
        <v>43380</v>
      </c>
    </row>
    <row r="53" spans="1:51" s="8" customFormat="1" ht="12" customHeight="1" outlineLevel="1">
      <c r="A53" s="14">
        <v>2042</v>
      </c>
      <c r="B53" s="14">
        <v>101</v>
      </c>
      <c r="C53" s="14">
        <v>5164</v>
      </c>
      <c r="D53" s="14">
        <v>1037</v>
      </c>
      <c r="E53" s="15" t="s">
        <v>563</v>
      </c>
      <c r="F53" s="873">
        <v>0</v>
      </c>
      <c r="G53" s="123">
        <v>0</v>
      </c>
      <c r="H53" s="6">
        <v>0</v>
      </c>
      <c r="I53" s="6">
        <v>15</v>
      </c>
      <c r="J53" s="127">
        <v>20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8" customFormat="1" ht="12" customHeight="1" outlineLevel="1">
      <c r="A54" s="14">
        <v>2043</v>
      </c>
      <c r="B54" s="14">
        <v>101</v>
      </c>
      <c r="C54" s="14">
        <v>5166</v>
      </c>
      <c r="D54" s="14">
        <v>3749</v>
      </c>
      <c r="E54" s="15" t="s">
        <v>1339</v>
      </c>
      <c r="F54" s="873">
        <v>10</v>
      </c>
      <c r="G54" s="123">
        <v>0</v>
      </c>
      <c r="H54" s="6">
        <v>20</v>
      </c>
      <c r="I54" s="6">
        <v>20</v>
      </c>
      <c r="J54" s="127">
        <v>35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10" ht="12" customHeight="1" outlineLevel="1">
      <c r="A55" s="14">
        <v>2044</v>
      </c>
      <c r="B55" s="14" t="s">
        <v>717</v>
      </c>
      <c r="C55" s="14" t="s">
        <v>1327</v>
      </c>
      <c r="D55" s="14">
        <v>1014</v>
      </c>
      <c r="E55" s="15" t="s">
        <v>669</v>
      </c>
      <c r="F55" s="873">
        <v>0</v>
      </c>
      <c r="G55" s="123">
        <v>0</v>
      </c>
      <c r="H55" s="6">
        <v>20</v>
      </c>
      <c r="I55" s="6">
        <v>20</v>
      </c>
      <c r="J55" s="127">
        <v>15</v>
      </c>
    </row>
    <row r="56" spans="1:10" ht="12" customHeight="1" outlineLevel="1">
      <c r="A56" s="14">
        <v>2045</v>
      </c>
      <c r="B56" s="14" t="s">
        <v>717</v>
      </c>
      <c r="C56" s="14" t="s">
        <v>1327</v>
      </c>
      <c r="D56" s="14">
        <v>1037</v>
      </c>
      <c r="E56" s="15" t="s">
        <v>1458</v>
      </c>
      <c r="F56" s="873">
        <v>0</v>
      </c>
      <c r="G56" s="123">
        <v>0</v>
      </c>
      <c r="H56" s="6">
        <v>35</v>
      </c>
      <c r="I56" s="6">
        <v>20</v>
      </c>
      <c r="J56" s="127">
        <v>80</v>
      </c>
    </row>
    <row r="57" spans="1:10" ht="12" customHeight="1" outlineLevel="1">
      <c r="A57" s="14">
        <v>2046</v>
      </c>
      <c r="B57" s="14" t="s">
        <v>717</v>
      </c>
      <c r="C57" s="14" t="s">
        <v>1327</v>
      </c>
      <c r="D57" s="14">
        <v>2369</v>
      </c>
      <c r="E57" s="15" t="s">
        <v>622</v>
      </c>
      <c r="F57" s="873">
        <v>0</v>
      </c>
      <c r="G57" s="123">
        <v>0</v>
      </c>
      <c r="H57" s="6">
        <v>100</v>
      </c>
      <c r="I57" s="6">
        <v>90</v>
      </c>
      <c r="J57" s="127">
        <v>75</v>
      </c>
    </row>
    <row r="58" spans="1:10" ht="12" customHeight="1" outlineLevel="1">
      <c r="A58" s="14">
        <v>2047</v>
      </c>
      <c r="B58" s="14" t="s">
        <v>717</v>
      </c>
      <c r="C58" s="14" t="s">
        <v>1327</v>
      </c>
      <c r="D58" s="14">
        <v>3741</v>
      </c>
      <c r="E58" s="15" t="s">
        <v>623</v>
      </c>
      <c r="F58" s="873">
        <v>0</v>
      </c>
      <c r="G58" s="123">
        <v>0</v>
      </c>
      <c r="H58" s="6">
        <v>60</v>
      </c>
      <c r="I58" s="6">
        <v>60</v>
      </c>
      <c r="J58" s="127">
        <v>50</v>
      </c>
    </row>
    <row r="59" spans="1:10" ht="12" customHeight="1" outlineLevel="1">
      <c r="A59" s="14">
        <v>2048</v>
      </c>
      <c r="B59" s="14" t="s">
        <v>717</v>
      </c>
      <c r="C59" s="14" t="s">
        <v>1327</v>
      </c>
      <c r="D59" s="14">
        <v>3742</v>
      </c>
      <c r="E59" s="15" t="s">
        <v>624</v>
      </c>
      <c r="F59" s="873">
        <v>0</v>
      </c>
      <c r="G59" s="123">
        <v>0</v>
      </c>
      <c r="H59" s="6">
        <v>50</v>
      </c>
      <c r="I59" s="6">
        <v>50</v>
      </c>
      <c r="J59" s="127">
        <v>50</v>
      </c>
    </row>
    <row r="60" spans="1:10" ht="12" customHeight="1" outlineLevel="1">
      <c r="A60" s="14">
        <v>2049</v>
      </c>
      <c r="B60" s="14" t="s">
        <v>717</v>
      </c>
      <c r="C60" s="14" t="s">
        <v>1327</v>
      </c>
      <c r="D60" s="14">
        <v>3742</v>
      </c>
      <c r="E60" s="15" t="s">
        <v>625</v>
      </c>
      <c r="F60" s="873">
        <v>0</v>
      </c>
      <c r="G60" s="123">
        <v>0</v>
      </c>
      <c r="H60" s="6">
        <v>10</v>
      </c>
      <c r="I60" s="6">
        <v>10</v>
      </c>
      <c r="J60" s="127">
        <v>10</v>
      </c>
    </row>
    <row r="61" spans="1:10" ht="12" customHeight="1" outlineLevel="1">
      <c r="A61" s="14">
        <v>2050</v>
      </c>
      <c r="B61" s="14" t="s">
        <v>717</v>
      </c>
      <c r="C61" s="14" t="s">
        <v>1327</v>
      </c>
      <c r="D61" s="14" t="s">
        <v>1340</v>
      </c>
      <c r="E61" s="15" t="s">
        <v>290</v>
      </c>
      <c r="F61" s="873">
        <v>580</v>
      </c>
      <c r="G61" s="123">
        <v>387.1</v>
      </c>
      <c r="H61" s="6">
        <v>225</v>
      </c>
      <c r="I61" s="6">
        <v>225</v>
      </c>
      <c r="J61" s="127">
        <v>250</v>
      </c>
    </row>
    <row r="62" spans="1:10" ht="12" customHeight="1" outlineLevel="1">
      <c r="A62" s="14">
        <v>2051</v>
      </c>
      <c r="B62" s="14" t="s">
        <v>717</v>
      </c>
      <c r="C62" s="14" t="s">
        <v>1327</v>
      </c>
      <c r="D62" s="14" t="s">
        <v>1340</v>
      </c>
      <c r="E62" s="15" t="s">
        <v>291</v>
      </c>
      <c r="F62" s="873">
        <v>250</v>
      </c>
      <c r="G62" s="123">
        <v>439.1</v>
      </c>
      <c r="H62" s="6">
        <v>550</v>
      </c>
      <c r="I62" s="6">
        <v>550</v>
      </c>
      <c r="J62" s="127">
        <v>400</v>
      </c>
    </row>
    <row r="63" spans="1:10" ht="12" customHeight="1" outlineLevel="1">
      <c r="A63" s="14">
        <v>2052</v>
      </c>
      <c r="B63" s="14" t="s">
        <v>717</v>
      </c>
      <c r="C63" s="14" t="s">
        <v>1327</v>
      </c>
      <c r="D63" s="14" t="s">
        <v>1338</v>
      </c>
      <c r="E63" s="15" t="s">
        <v>292</v>
      </c>
      <c r="F63" s="873">
        <v>100</v>
      </c>
      <c r="G63" s="123">
        <v>120.3</v>
      </c>
      <c r="H63" s="6">
        <v>130</v>
      </c>
      <c r="I63" s="6">
        <v>130</v>
      </c>
      <c r="J63" s="127">
        <v>130</v>
      </c>
    </row>
    <row r="64" spans="1:10" ht="12" customHeight="1" outlineLevel="1">
      <c r="A64" s="14">
        <v>2053</v>
      </c>
      <c r="B64" s="14" t="s">
        <v>717</v>
      </c>
      <c r="C64" s="14" t="s">
        <v>1327</v>
      </c>
      <c r="D64" s="14" t="s">
        <v>1338</v>
      </c>
      <c r="E64" s="15" t="s">
        <v>293</v>
      </c>
      <c r="F64" s="873">
        <v>100</v>
      </c>
      <c r="G64" s="123">
        <v>104.1</v>
      </c>
      <c r="H64" s="6">
        <v>130</v>
      </c>
      <c r="I64" s="6">
        <v>130</v>
      </c>
      <c r="J64" s="127">
        <v>90</v>
      </c>
    </row>
    <row r="65" spans="1:10" ht="12" customHeight="1" outlineLevel="1">
      <c r="A65" s="14">
        <v>2054</v>
      </c>
      <c r="B65" s="14" t="s">
        <v>717</v>
      </c>
      <c r="C65" s="14" t="s">
        <v>1327</v>
      </c>
      <c r="D65" s="14" t="s">
        <v>1341</v>
      </c>
      <c r="E65" s="15" t="s">
        <v>294</v>
      </c>
      <c r="F65" s="873">
        <v>300</v>
      </c>
      <c r="G65" s="123">
        <v>290.9</v>
      </c>
      <c r="H65" s="6">
        <v>270</v>
      </c>
      <c r="I65" s="6">
        <v>270</v>
      </c>
      <c r="J65" s="127">
        <v>270</v>
      </c>
    </row>
    <row r="66" spans="1:10" ht="12" customHeight="1" outlineLevel="1">
      <c r="A66" s="14">
        <v>2055</v>
      </c>
      <c r="B66" s="14">
        <v>101</v>
      </c>
      <c r="C66" s="14">
        <v>5169</v>
      </c>
      <c r="D66" s="14">
        <v>3792</v>
      </c>
      <c r="E66" s="15" t="s">
        <v>124</v>
      </c>
      <c r="F66" s="873">
        <v>200</v>
      </c>
      <c r="G66" s="123">
        <v>200</v>
      </c>
      <c r="H66" s="6">
        <v>235</v>
      </c>
      <c r="I66" s="6">
        <v>235</v>
      </c>
      <c r="J66" s="127">
        <v>235</v>
      </c>
    </row>
    <row r="67" spans="1:10" ht="12" customHeight="1" outlineLevel="1">
      <c r="A67" s="14">
        <v>2056</v>
      </c>
      <c r="B67" s="14">
        <v>101</v>
      </c>
      <c r="C67" s="14">
        <v>5169</v>
      </c>
      <c r="D67" s="14">
        <v>3792</v>
      </c>
      <c r="E67" s="15" t="s">
        <v>125</v>
      </c>
      <c r="F67" s="873">
        <v>200</v>
      </c>
      <c r="G67" s="123">
        <v>200</v>
      </c>
      <c r="H67" s="6">
        <v>200</v>
      </c>
      <c r="I67" s="6">
        <v>200</v>
      </c>
      <c r="J67" s="127">
        <v>200</v>
      </c>
    </row>
    <row r="68" spans="1:10" ht="12" customHeight="1" outlineLevel="1">
      <c r="A68" s="14">
        <v>2057</v>
      </c>
      <c r="B68" s="17">
        <v>101</v>
      </c>
      <c r="C68" s="14">
        <v>5175</v>
      </c>
      <c r="D68" s="14">
        <v>3749</v>
      </c>
      <c r="E68" s="15" t="s">
        <v>1342</v>
      </c>
      <c r="F68" s="873">
        <v>3</v>
      </c>
      <c r="G68" s="123">
        <v>5.8</v>
      </c>
      <c r="H68" s="6">
        <v>5</v>
      </c>
      <c r="I68" s="6">
        <v>5</v>
      </c>
      <c r="J68" s="127">
        <v>5</v>
      </c>
    </row>
    <row r="69" spans="1:10" ht="12" customHeight="1" outlineLevel="1">
      <c r="A69" s="14">
        <v>2058</v>
      </c>
      <c r="B69" s="17">
        <v>101</v>
      </c>
      <c r="C69" s="14">
        <v>5219</v>
      </c>
      <c r="D69" s="14">
        <v>3792</v>
      </c>
      <c r="E69" s="15" t="s">
        <v>1655</v>
      </c>
      <c r="F69" s="873">
        <v>175</v>
      </c>
      <c r="G69" s="123">
        <v>0</v>
      </c>
      <c r="H69" s="6">
        <v>100</v>
      </c>
      <c r="I69" s="6">
        <v>0</v>
      </c>
      <c r="J69" s="127">
        <v>100</v>
      </c>
    </row>
    <row r="70" spans="1:10" ht="12" customHeight="1" outlineLevel="1">
      <c r="A70" s="14">
        <v>2059</v>
      </c>
      <c r="B70" s="17">
        <v>101</v>
      </c>
      <c r="C70" s="14">
        <v>5229</v>
      </c>
      <c r="D70" s="14">
        <v>3792</v>
      </c>
      <c r="E70" s="15" t="s">
        <v>626</v>
      </c>
      <c r="F70" s="873">
        <v>175</v>
      </c>
      <c r="G70" s="123">
        <v>0</v>
      </c>
      <c r="H70" s="6">
        <v>100</v>
      </c>
      <c r="I70" s="6">
        <v>0</v>
      </c>
      <c r="J70" s="127">
        <v>100</v>
      </c>
    </row>
    <row r="71" spans="1:10" ht="24.75" customHeight="1" outlineLevel="1">
      <c r="A71" s="14">
        <v>2060</v>
      </c>
      <c r="B71" s="17">
        <v>101</v>
      </c>
      <c r="C71" s="14">
        <v>5909</v>
      </c>
      <c r="D71" s="14">
        <v>1037</v>
      </c>
      <c r="E71" s="61" t="s">
        <v>179</v>
      </c>
      <c r="F71" s="873">
        <v>0</v>
      </c>
      <c r="G71" s="123">
        <v>0</v>
      </c>
      <c r="H71" s="6">
        <v>0</v>
      </c>
      <c r="I71" s="6">
        <v>0</v>
      </c>
      <c r="J71" s="127">
        <v>10</v>
      </c>
    </row>
    <row r="72" spans="1:39" s="1" customFormat="1" ht="12" customHeight="1" outlineLevel="1">
      <c r="A72" s="14" t="s">
        <v>1375</v>
      </c>
      <c r="B72" s="14">
        <v>101</v>
      </c>
      <c r="C72" s="14">
        <v>5139</v>
      </c>
      <c r="D72" s="14">
        <v>2369</v>
      </c>
      <c r="E72" s="15" t="s">
        <v>1690</v>
      </c>
      <c r="F72" s="873">
        <v>0</v>
      </c>
      <c r="G72" s="123">
        <v>0</v>
      </c>
      <c r="H72" s="6">
        <v>0</v>
      </c>
      <c r="I72" s="6">
        <v>10</v>
      </c>
      <c r="J72" s="127">
        <v>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10" ht="12" customHeight="1" outlineLevel="1">
      <c r="A73" s="14" t="s">
        <v>1375</v>
      </c>
      <c r="B73" s="14">
        <v>101</v>
      </c>
      <c r="C73" s="14">
        <v>5169</v>
      </c>
      <c r="D73" s="14">
        <v>1036</v>
      </c>
      <c r="E73" s="61" t="s">
        <v>123</v>
      </c>
      <c r="F73" s="873">
        <v>0</v>
      </c>
      <c r="G73" s="123">
        <v>0</v>
      </c>
      <c r="H73" s="6">
        <v>0</v>
      </c>
      <c r="I73" s="6">
        <v>1185.7</v>
      </c>
      <c r="J73" s="127">
        <v>0</v>
      </c>
    </row>
    <row r="74" spans="1:10" ht="12" customHeight="1" outlineLevel="1">
      <c r="A74" s="14" t="s">
        <v>1375</v>
      </c>
      <c r="B74" s="14">
        <v>101</v>
      </c>
      <c r="C74" s="14">
        <v>5169</v>
      </c>
      <c r="D74" s="14">
        <v>1037</v>
      </c>
      <c r="E74" s="15" t="s">
        <v>1426</v>
      </c>
      <c r="F74" s="873">
        <v>0</v>
      </c>
      <c r="G74" s="123">
        <v>0</v>
      </c>
      <c r="H74" s="6">
        <v>0</v>
      </c>
      <c r="I74" s="6">
        <v>435.5</v>
      </c>
      <c r="J74" s="127">
        <v>0</v>
      </c>
    </row>
    <row r="75" spans="1:10" ht="12" customHeight="1" outlineLevel="1">
      <c r="A75" s="14" t="s">
        <v>1375</v>
      </c>
      <c r="B75" s="14">
        <v>101</v>
      </c>
      <c r="C75" s="14">
        <v>5169</v>
      </c>
      <c r="D75" s="14">
        <v>3716</v>
      </c>
      <c r="E75" s="15" t="s">
        <v>420</v>
      </c>
      <c r="F75" s="873">
        <v>0</v>
      </c>
      <c r="G75" s="123">
        <v>0</v>
      </c>
      <c r="H75" s="6">
        <v>0</v>
      </c>
      <c r="I75" s="6">
        <v>62</v>
      </c>
      <c r="J75" s="127">
        <v>0</v>
      </c>
    </row>
    <row r="76" spans="1:10" ht="12" customHeight="1" outlineLevel="1">
      <c r="A76" s="14" t="s">
        <v>1375</v>
      </c>
      <c r="B76" s="17">
        <v>101</v>
      </c>
      <c r="C76" s="17">
        <v>5221</v>
      </c>
      <c r="D76" s="17">
        <v>3792</v>
      </c>
      <c r="E76" s="64" t="s">
        <v>565</v>
      </c>
      <c r="F76" s="873">
        <v>0</v>
      </c>
      <c r="G76" s="123">
        <v>33.5</v>
      </c>
      <c r="H76" s="6">
        <v>0</v>
      </c>
      <c r="I76" s="6">
        <v>0</v>
      </c>
      <c r="J76" s="127">
        <v>0</v>
      </c>
    </row>
    <row r="77" spans="1:10" ht="12" customHeight="1" outlineLevel="1">
      <c r="A77" s="14" t="s">
        <v>1375</v>
      </c>
      <c r="B77" s="17">
        <v>101</v>
      </c>
      <c r="C77" s="14">
        <v>5222</v>
      </c>
      <c r="D77" s="14">
        <v>3792</v>
      </c>
      <c r="E77" s="15" t="s">
        <v>1423</v>
      </c>
      <c r="F77" s="873">
        <v>0</v>
      </c>
      <c r="G77" s="123">
        <v>150.1</v>
      </c>
      <c r="H77" s="6">
        <v>0</v>
      </c>
      <c r="I77" s="6">
        <v>122</v>
      </c>
      <c r="J77" s="127">
        <v>0</v>
      </c>
    </row>
    <row r="78" spans="1:10" ht="13.5" customHeight="1" outlineLevel="1">
      <c r="A78" s="14" t="s">
        <v>1375</v>
      </c>
      <c r="B78" s="17">
        <v>101</v>
      </c>
      <c r="C78" s="14">
        <v>5331</v>
      </c>
      <c r="D78" s="14">
        <v>3792</v>
      </c>
      <c r="E78" s="15" t="s">
        <v>1552</v>
      </c>
      <c r="F78" s="873">
        <v>0</v>
      </c>
      <c r="G78" s="123">
        <v>13</v>
      </c>
      <c r="H78" s="6">
        <v>0</v>
      </c>
      <c r="I78" s="6">
        <v>20</v>
      </c>
      <c r="J78" s="127">
        <v>0</v>
      </c>
    </row>
    <row r="79" spans="1:10" ht="13.5" customHeight="1" outlineLevel="1">
      <c r="A79" s="14" t="s">
        <v>1375</v>
      </c>
      <c r="B79" s="17">
        <v>101</v>
      </c>
      <c r="C79" s="17">
        <v>5332</v>
      </c>
      <c r="D79" s="17">
        <v>3792</v>
      </c>
      <c r="E79" s="15" t="s">
        <v>737</v>
      </c>
      <c r="F79" s="873">
        <v>0</v>
      </c>
      <c r="G79" s="123">
        <v>10</v>
      </c>
      <c r="H79" s="6">
        <v>0</v>
      </c>
      <c r="I79" s="6">
        <v>0</v>
      </c>
      <c r="J79" s="127">
        <v>0</v>
      </c>
    </row>
    <row r="80" spans="1:10" ht="12" customHeight="1" outlineLevel="1">
      <c r="A80" s="14" t="s">
        <v>1375</v>
      </c>
      <c r="B80" s="17">
        <v>101</v>
      </c>
      <c r="C80" s="14">
        <v>5339</v>
      </c>
      <c r="D80" s="14">
        <v>3792</v>
      </c>
      <c r="E80" s="15" t="s">
        <v>1462</v>
      </c>
      <c r="F80" s="873">
        <v>0</v>
      </c>
      <c r="G80" s="123">
        <v>142.2</v>
      </c>
      <c r="H80" s="6">
        <v>0</v>
      </c>
      <c r="I80" s="6">
        <v>58</v>
      </c>
      <c r="J80" s="127">
        <v>0</v>
      </c>
    </row>
    <row r="81" spans="1:10" ht="12" customHeight="1">
      <c r="A81" s="856"/>
      <c r="B81" s="857" t="s">
        <v>1343</v>
      </c>
      <c r="C81" s="1082"/>
      <c r="D81" s="1082"/>
      <c r="E81" s="859" t="s">
        <v>71</v>
      </c>
      <c r="F81" s="880">
        <f>SUBTOTAL(9,F53:F80)</f>
        <v>2093</v>
      </c>
      <c r="G81" s="892">
        <f>SUBTOTAL(9,G53:G80)</f>
        <v>2096.1</v>
      </c>
      <c r="H81" s="860">
        <f>SUBTOTAL(9,H53:H80)</f>
        <v>2240</v>
      </c>
      <c r="I81" s="860">
        <f>SUBTOTAL(9,I53:I80)</f>
        <v>3923.2</v>
      </c>
      <c r="J81" s="902">
        <f>SUBTOTAL(9,J53:J80)</f>
        <v>2125</v>
      </c>
    </row>
    <row r="82" spans="1:10" ht="12" customHeight="1" outlineLevel="1">
      <c r="A82" s="14">
        <v>2061</v>
      </c>
      <c r="B82" s="14">
        <v>102</v>
      </c>
      <c r="C82" s="14" t="s">
        <v>1344</v>
      </c>
      <c r="D82" s="14">
        <v>3419</v>
      </c>
      <c r="E82" s="15" t="s">
        <v>126</v>
      </c>
      <c r="F82" s="873">
        <v>3600</v>
      </c>
      <c r="G82" s="123">
        <v>0</v>
      </c>
      <c r="H82" s="6">
        <v>7200</v>
      </c>
      <c r="I82" s="6">
        <v>7200</v>
      </c>
      <c r="J82" s="127">
        <v>6503</v>
      </c>
    </row>
    <row r="83" spans="1:10" ht="12" customHeight="1" outlineLevel="1">
      <c r="A83" s="14">
        <v>2062</v>
      </c>
      <c r="B83" s="14">
        <v>102</v>
      </c>
      <c r="C83" s="14">
        <v>5141</v>
      </c>
      <c r="D83" s="14">
        <v>3612</v>
      </c>
      <c r="E83" s="15" t="s">
        <v>1435</v>
      </c>
      <c r="F83" s="873">
        <v>19598</v>
      </c>
      <c r="G83" s="123">
        <v>19598.1</v>
      </c>
      <c r="H83" s="6">
        <v>18900</v>
      </c>
      <c r="I83" s="6">
        <v>18900</v>
      </c>
      <c r="J83" s="127">
        <v>18119</v>
      </c>
    </row>
    <row r="84" spans="1:10" ht="12" customHeight="1" outlineLevel="1">
      <c r="A84" s="14">
        <v>2063</v>
      </c>
      <c r="B84" s="14">
        <v>102</v>
      </c>
      <c r="C84" s="14">
        <v>5141</v>
      </c>
      <c r="D84" s="14">
        <v>3612</v>
      </c>
      <c r="E84" s="15" t="s">
        <v>640</v>
      </c>
      <c r="F84" s="873">
        <v>0</v>
      </c>
      <c r="G84" s="123">
        <v>0</v>
      </c>
      <c r="H84" s="6">
        <v>0</v>
      </c>
      <c r="I84" s="6">
        <v>0</v>
      </c>
      <c r="J84" s="127">
        <v>547</v>
      </c>
    </row>
    <row r="85" spans="1:10" ht="12" customHeight="1" outlineLevel="1">
      <c r="A85" s="14">
        <v>2064</v>
      </c>
      <c r="B85" s="14">
        <v>102</v>
      </c>
      <c r="C85" s="14">
        <v>5141</v>
      </c>
      <c r="D85" s="14">
        <v>2271</v>
      </c>
      <c r="E85" s="15" t="s">
        <v>461</v>
      </c>
      <c r="F85" s="873">
        <v>0</v>
      </c>
      <c r="G85" s="123">
        <v>0</v>
      </c>
      <c r="H85" s="6">
        <v>0</v>
      </c>
      <c r="I85" s="6">
        <v>0</v>
      </c>
      <c r="J85" s="127">
        <v>340</v>
      </c>
    </row>
    <row r="86" spans="1:10" ht="12" customHeight="1" outlineLevel="1">
      <c r="A86" s="14">
        <v>2065</v>
      </c>
      <c r="B86" s="14">
        <v>102</v>
      </c>
      <c r="C86" s="14">
        <v>5141</v>
      </c>
      <c r="D86" s="14">
        <v>2321</v>
      </c>
      <c r="E86" s="15" t="s">
        <v>462</v>
      </c>
      <c r="F86" s="873">
        <v>0</v>
      </c>
      <c r="G86" s="123">
        <v>0</v>
      </c>
      <c r="H86" s="6">
        <v>0</v>
      </c>
      <c r="I86" s="6">
        <v>0</v>
      </c>
      <c r="J86" s="127">
        <v>45</v>
      </c>
    </row>
    <row r="87" spans="1:10" ht="12" customHeight="1" outlineLevel="1">
      <c r="A87" s="14">
        <v>2066</v>
      </c>
      <c r="B87" s="17">
        <v>102</v>
      </c>
      <c r="C87" s="14">
        <v>5142</v>
      </c>
      <c r="D87" s="14">
        <v>6310</v>
      </c>
      <c r="E87" s="15" t="s">
        <v>1176</v>
      </c>
      <c r="F87" s="873">
        <v>1</v>
      </c>
      <c r="G87" s="123">
        <v>7.3</v>
      </c>
      <c r="H87" s="6">
        <v>17</v>
      </c>
      <c r="I87" s="6">
        <v>17</v>
      </c>
      <c r="J87" s="127">
        <v>7</v>
      </c>
    </row>
    <row r="88" spans="1:10" ht="12" customHeight="1" outlineLevel="1">
      <c r="A88" s="14">
        <v>2067</v>
      </c>
      <c r="B88" s="14" t="s">
        <v>1195</v>
      </c>
      <c r="C88" s="14" t="s">
        <v>1345</v>
      </c>
      <c r="D88" s="14" t="s">
        <v>1223</v>
      </c>
      <c r="E88" s="15" t="s">
        <v>1346</v>
      </c>
      <c r="F88" s="873">
        <v>700</v>
      </c>
      <c r="G88" s="123">
        <v>805.2</v>
      </c>
      <c r="H88" s="6">
        <v>850</v>
      </c>
      <c r="I88" s="6">
        <v>850</v>
      </c>
      <c r="J88" s="127">
        <v>800</v>
      </c>
    </row>
    <row r="89" spans="1:10" ht="12" customHeight="1" outlineLevel="1">
      <c r="A89" s="14">
        <v>2068</v>
      </c>
      <c r="B89" s="39">
        <v>102</v>
      </c>
      <c r="C89" s="14">
        <v>5166</v>
      </c>
      <c r="D89" s="14">
        <v>6409</v>
      </c>
      <c r="E89" s="15" t="s">
        <v>1339</v>
      </c>
      <c r="F89" s="873">
        <v>1700</v>
      </c>
      <c r="G89" s="123">
        <v>1341</v>
      </c>
      <c r="H89" s="6">
        <v>1250</v>
      </c>
      <c r="I89" s="6">
        <v>1250</v>
      </c>
      <c r="J89" s="127">
        <v>244</v>
      </c>
    </row>
    <row r="90" spans="1:10" ht="12" customHeight="1" outlineLevel="1">
      <c r="A90" s="14">
        <v>2069</v>
      </c>
      <c r="B90" s="17">
        <v>102</v>
      </c>
      <c r="C90" s="14">
        <v>5166</v>
      </c>
      <c r="D90" s="14">
        <v>6409</v>
      </c>
      <c r="E90" s="15" t="s">
        <v>127</v>
      </c>
      <c r="F90" s="873">
        <v>2300</v>
      </c>
      <c r="G90" s="123">
        <v>2791.3</v>
      </c>
      <c r="H90" s="6">
        <v>1720</v>
      </c>
      <c r="I90" s="6">
        <v>1720</v>
      </c>
      <c r="J90" s="127">
        <v>350</v>
      </c>
    </row>
    <row r="91" spans="1:10" ht="13.5" customHeight="1" outlineLevel="1">
      <c r="A91" s="14">
        <v>2070</v>
      </c>
      <c r="B91" s="17">
        <v>102</v>
      </c>
      <c r="C91" s="14">
        <v>5362</v>
      </c>
      <c r="D91" s="14">
        <v>6409</v>
      </c>
      <c r="E91" s="15" t="s">
        <v>1351</v>
      </c>
      <c r="F91" s="873">
        <v>5</v>
      </c>
      <c r="G91" s="123">
        <v>0</v>
      </c>
      <c r="H91" s="6">
        <v>5</v>
      </c>
      <c r="I91" s="6">
        <v>5</v>
      </c>
      <c r="J91" s="127">
        <v>80</v>
      </c>
    </row>
    <row r="92" spans="1:10" ht="12" customHeight="1" outlineLevel="1">
      <c r="A92" s="14">
        <v>2071</v>
      </c>
      <c r="B92" s="14">
        <v>102</v>
      </c>
      <c r="C92" s="14">
        <v>5909</v>
      </c>
      <c r="D92" s="14">
        <v>3612</v>
      </c>
      <c r="E92" s="15" t="s">
        <v>455</v>
      </c>
      <c r="F92" s="873">
        <v>2800</v>
      </c>
      <c r="G92" s="123">
        <v>2404.4</v>
      </c>
      <c r="H92" s="10">
        <v>2400</v>
      </c>
      <c r="I92" s="10">
        <v>2400</v>
      </c>
      <c r="J92" s="156">
        <v>2500</v>
      </c>
    </row>
    <row r="93" spans="1:10" ht="12" customHeight="1" outlineLevel="1">
      <c r="A93" s="14" t="s">
        <v>1375</v>
      </c>
      <c r="B93" s="17">
        <v>102</v>
      </c>
      <c r="C93" s="14">
        <v>5139</v>
      </c>
      <c r="D93" s="14">
        <v>3639</v>
      </c>
      <c r="E93" s="15" t="s">
        <v>556</v>
      </c>
      <c r="F93" s="873">
        <v>50</v>
      </c>
      <c r="G93" s="123">
        <v>95.2</v>
      </c>
      <c r="H93" s="6">
        <v>100</v>
      </c>
      <c r="I93" s="6">
        <v>100</v>
      </c>
      <c r="J93" s="127">
        <v>0</v>
      </c>
    </row>
    <row r="94" spans="1:10" ht="12" customHeight="1" outlineLevel="1">
      <c r="A94" s="14" t="s">
        <v>1375</v>
      </c>
      <c r="B94" s="17">
        <v>102</v>
      </c>
      <c r="C94" s="14">
        <v>5149</v>
      </c>
      <c r="D94" s="14">
        <v>6310</v>
      </c>
      <c r="E94" s="15" t="s">
        <v>1629</v>
      </c>
      <c r="F94" s="873">
        <v>100</v>
      </c>
      <c r="G94" s="123">
        <v>10489.4</v>
      </c>
      <c r="H94" s="6">
        <v>100</v>
      </c>
      <c r="I94" s="6">
        <v>100</v>
      </c>
      <c r="J94" s="127">
        <v>0</v>
      </c>
    </row>
    <row r="95" spans="1:10" ht="12" customHeight="1" outlineLevel="1">
      <c r="A95" s="14" t="s">
        <v>1375</v>
      </c>
      <c r="B95" s="17" t="s">
        <v>1195</v>
      </c>
      <c r="C95" s="14" t="s">
        <v>1327</v>
      </c>
      <c r="D95" s="14" t="s">
        <v>1347</v>
      </c>
      <c r="E95" s="15" t="s">
        <v>295</v>
      </c>
      <c r="F95" s="873">
        <v>320</v>
      </c>
      <c r="G95" s="123">
        <v>132.9</v>
      </c>
      <c r="H95" s="6">
        <v>170</v>
      </c>
      <c r="I95" s="6">
        <v>170</v>
      </c>
      <c r="J95" s="127">
        <v>0</v>
      </c>
    </row>
    <row r="96" spans="1:10" ht="12" customHeight="1" outlineLevel="1">
      <c r="A96" s="14" t="s">
        <v>1375</v>
      </c>
      <c r="B96" s="17" t="s">
        <v>1195</v>
      </c>
      <c r="C96" s="14" t="s">
        <v>1327</v>
      </c>
      <c r="D96" s="14">
        <v>6409</v>
      </c>
      <c r="E96" s="15" t="s">
        <v>296</v>
      </c>
      <c r="F96" s="873">
        <v>300</v>
      </c>
      <c r="G96" s="123">
        <v>329.5</v>
      </c>
      <c r="H96" s="6">
        <v>300</v>
      </c>
      <c r="I96" s="6">
        <v>300</v>
      </c>
      <c r="J96" s="127">
        <v>0</v>
      </c>
    </row>
    <row r="97" spans="1:10" ht="12" customHeight="1" outlineLevel="1">
      <c r="A97" s="14" t="s">
        <v>1375</v>
      </c>
      <c r="B97" s="17">
        <v>102</v>
      </c>
      <c r="C97" s="14">
        <v>5193</v>
      </c>
      <c r="D97" s="14">
        <v>2221</v>
      </c>
      <c r="E97" s="51" t="s">
        <v>128</v>
      </c>
      <c r="F97" s="873">
        <v>0</v>
      </c>
      <c r="G97" s="123">
        <v>0</v>
      </c>
      <c r="H97" s="6">
        <v>0</v>
      </c>
      <c r="I97" s="6">
        <v>3870</v>
      </c>
      <c r="J97" s="127">
        <v>0</v>
      </c>
    </row>
    <row r="98" spans="1:10" ht="12" customHeight="1" outlineLevel="1">
      <c r="A98" s="14" t="s">
        <v>1375</v>
      </c>
      <c r="B98" s="17" t="s">
        <v>1195</v>
      </c>
      <c r="C98" s="14" t="s">
        <v>1348</v>
      </c>
      <c r="D98" s="14" t="s">
        <v>1349</v>
      </c>
      <c r="E98" s="15" t="s">
        <v>21</v>
      </c>
      <c r="F98" s="873">
        <v>15</v>
      </c>
      <c r="G98" s="123">
        <v>15.4</v>
      </c>
      <c r="H98" s="6">
        <v>16</v>
      </c>
      <c r="I98" s="6">
        <v>16</v>
      </c>
      <c r="J98" s="127">
        <v>0</v>
      </c>
    </row>
    <row r="99" spans="1:10" ht="12" customHeight="1" outlineLevel="1">
      <c r="A99" s="14" t="s">
        <v>1375</v>
      </c>
      <c r="B99" s="17">
        <v>102</v>
      </c>
      <c r="C99" s="14">
        <v>5213</v>
      </c>
      <c r="D99" s="14">
        <v>6221</v>
      </c>
      <c r="E99" s="35" t="s">
        <v>1648</v>
      </c>
      <c r="F99" s="873">
        <v>0</v>
      </c>
      <c r="G99" s="123">
        <v>0</v>
      </c>
      <c r="H99" s="6">
        <v>0</v>
      </c>
      <c r="I99" s="6">
        <v>40</v>
      </c>
      <c r="J99" s="127">
        <v>0</v>
      </c>
    </row>
    <row r="100" spans="1:10" ht="12" customHeight="1" outlineLevel="1">
      <c r="A100" s="14" t="s">
        <v>1375</v>
      </c>
      <c r="B100" s="17">
        <v>102</v>
      </c>
      <c r="C100" s="14">
        <v>5222</v>
      </c>
      <c r="D100" s="14">
        <v>2140</v>
      </c>
      <c r="E100" s="15" t="s">
        <v>1660</v>
      </c>
      <c r="F100" s="873">
        <v>0</v>
      </c>
      <c r="G100" s="123">
        <v>0</v>
      </c>
      <c r="H100" s="6">
        <v>0</v>
      </c>
      <c r="I100" s="6">
        <v>10</v>
      </c>
      <c r="J100" s="127">
        <v>0</v>
      </c>
    </row>
    <row r="101" spans="1:10" ht="12" customHeight="1" outlineLevel="1">
      <c r="A101" s="14" t="s">
        <v>1375</v>
      </c>
      <c r="B101" s="14">
        <v>102</v>
      </c>
      <c r="C101" s="14" t="s">
        <v>1350</v>
      </c>
      <c r="D101" s="14" t="s">
        <v>1349</v>
      </c>
      <c r="E101" s="15" t="s">
        <v>129</v>
      </c>
      <c r="F101" s="873">
        <v>130</v>
      </c>
      <c r="G101" s="123">
        <v>130</v>
      </c>
      <c r="H101" s="6">
        <v>130</v>
      </c>
      <c r="I101" s="6">
        <v>130</v>
      </c>
      <c r="J101" s="127">
        <v>0</v>
      </c>
    </row>
    <row r="102" spans="1:10" ht="12" customHeight="1" outlineLevel="1">
      <c r="A102" s="14" t="s">
        <v>1375</v>
      </c>
      <c r="B102" s="14">
        <v>102</v>
      </c>
      <c r="C102" s="14">
        <v>5229</v>
      </c>
      <c r="D102" s="14">
        <v>2140</v>
      </c>
      <c r="E102" s="15" t="s">
        <v>130</v>
      </c>
      <c r="F102" s="873">
        <v>50</v>
      </c>
      <c r="G102" s="123">
        <v>31.7</v>
      </c>
      <c r="H102" s="6">
        <v>35</v>
      </c>
      <c r="I102" s="6">
        <v>35</v>
      </c>
      <c r="J102" s="127">
        <v>0</v>
      </c>
    </row>
    <row r="103" spans="1:10" ht="12" customHeight="1" outlineLevel="1">
      <c r="A103" s="14" t="s">
        <v>1375</v>
      </c>
      <c r="B103" s="14">
        <v>102</v>
      </c>
      <c r="C103" s="14" t="s">
        <v>1350</v>
      </c>
      <c r="D103" s="14" t="s">
        <v>1243</v>
      </c>
      <c r="E103" s="15" t="s">
        <v>131</v>
      </c>
      <c r="F103" s="873">
        <v>25</v>
      </c>
      <c r="G103" s="123">
        <v>25</v>
      </c>
      <c r="H103" s="6">
        <v>30</v>
      </c>
      <c r="I103" s="6">
        <v>30</v>
      </c>
      <c r="J103" s="127">
        <v>0</v>
      </c>
    </row>
    <row r="104" spans="1:10" ht="12" customHeight="1" outlineLevel="1">
      <c r="A104" s="14" t="s">
        <v>1375</v>
      </c>
      <c r="B104" s="14">
        <v>102</v>
      </c>
      <c r="C104" s="14">
        <v>5229</v>
      </c>
      <c r="D104" s="14">
        <v>2251</v>
      </c>
      <c r="E104" s="15" t="s">
        <v>739</v>
      </c>
      <c r="F104" s="873">
        <v>0</v>
      </c>
      <c r="G104" s="123">
        <v>200</v>
      </c>
      <c r="H104" s="6">
        <v>0</v>
      </c>
      <c r="I104" s="6">
        <v>0</v>
      </c>
      <c r="J104" s="127">
        <v>0</v>
      </c>
    </row>
    <row r="105" spans="1:10" ht="12" customHeight="1" outlineLevel="1">
      <c r="A105" s="14" t="s">
        <v>1375</v>
      </c>
      <c r="B105" s="40">
        <v>102</v>
      </c>
      <c r="C105" s="18">
        <v>5229</v>
      </c>
      <c r="D105" s="60">
        <v>3322</v>
      </c>
      <c r="E105" s="2" t="s">
        <v>132</v>
      </c>
      <c r="F105" s="873">
        <v>100</v>
      </c>
      <c r="G105" s="123">
        <v>99.1</v>
      </c>
      <c r="H105" s="6">
        <v>100</v>
      </c>
      <c r="I105" s="6">
        <v>100</v>
      </c>
      <c r="J105" s="127">
        <v>0</v>
      </c>
    </row>
    <row r="106" spans="1:10" ht="12" customHeight="1" outlineLevel="1">
      <c r="A106" s="14" t="s">
        <v>1375</v>
      </c>
      <c r="B106" s="14">
        <v>102</v>
      </c>
      <c r="C106" s="14" t="s">
        <v>1350</v>
      </c>
      <c r="D106" s="14">
        <v>3639</v>
      </c>
      <c r="E106" s="15" t="s">
        <v>133</v>
      </c>
      <c r="F106" s="873">
        <v>160</v>
      </c>
      <c r="G106" s="123">
        <v>158.1</v>
      </c>
      <c r="H106" s="6">
        <v>160</v>
      </c>
      <c r="I106" s="6">
        <v>159</v>
      </c>
      <c r="J106" s="127">
        <v>0</v>
      </c>
    </row>
    <row r="107" spans="1:10" ht="12" customHeight="1" outlineLevel="1">
      <c r="A107" s="14" t="s">
        <v>1375</v>
      </c>
      <c r="B107" s="17">
        <v>102</v>
      </c>
      <c r="C107" s="14">
        <v>5229</v>
      </c>
      <c r="D107" s="14">
        <v>3639</v>
      </c>
      <c r="E107" s="15" t="s">
        <v>134</v>
      </c>
      <c r="F107" s="873">
        <v>100</v>
      </c>
      <c r="G107" s="123">
        <v>99</v>
      </c>
      <c r="H107" s="6">
        <v>100</v>
      </c>
      <c r="I107" s="6">
        <v>100</v>
      </c>
      <c r="J107" s="127">
        <v>0</v>
      </c>
    </row>
    <row r="108" spans="1:10" ht="12" customHeight="1" outlineLevel="1">
      <c r="A108" s="14" t="s">
        <v>1375</v>
      </c>
      <c r="B108" s="17">
        <v>102</v>
      </c>
      <c r="C108" s="14">
        <v>5229</v>
      </c>
      <c r="D108" s="14">
        <v>3639</v>
      </c>
      <c r="E108" s="15" t="s">
        <v>135</v>
      </c>
      <c r="F108" s="873">
        <v>0</v>
      </c>
      <c r="G108" s="123">
        <v>100</v>
      </c>
      <c r="H108" s="6">
        <v>100</v>
      </c>
      <c r="I108" s="6">
        <v>100</v>
      </c>
      <c r="J108" s="127">
        <v>0</v>
      </c>
    </row>
    <row r="109" spans="1:10" ht="12" customHeight="1" outlineLevel="1">
      <c r="A109" s="14" t="s">
        <v>1375</v>
      </c>
      <c r="B109" s="17">
        <v>102</v>
      </c>
      <c r="C109" s="14">
        <v>5229</v>
      </c>
      <c r="D109" s="14">
        <v>3612</v>
      </c>
      <c r="E109" s="15" t="s">
        <v>136</v>
      </c>
      <c r="F109" s="873">
        <v>0</v>
      </c>
      <c r="G109" s="123">
        <v>0</v>
      </c>
      <c r="H109" s="6">
        <v>5000</v>
      </c>
      <c r="I109" s="6">
        <v>18500</v>
      </c>
      <c r="J109" s="127">
        <v>0</v>
      </c>
    </row>
    <row r="110" spans="1:10" ht="12" customHeight="1" outlineLevel="1">
      <c r="A110" s="14" t="s">
        <v>1375</v>
      </c>
      <c r="B110" s="17">
        <v>102</v>
      </c>
      <c r="C110" s="14">
        <v>5321</v>
      </c>
      <c r="D110" s="14">
        <v>6409</v>
      </c>
      <c r="E110" s="15" t="s">
        <v>528</v>
      </c>
      <c r="F110" s="873">
        <v>0</v>
      </c>
      <c r="G110" s="123">
        <v>0</v>
      </c>
      <c r="H110" s="6">
        <v>0</v>
      </c>
      <c r="I110" s="6">
        <v>20</v>
      </c>
      <c r="J110" s="127">
        <v>0</v>
      </c>
    </row>
    <row r="111" spans="1:10" ht="12" customHeight="1" outlineLevel="1">
      <c r="A111" s="14" t="s">
        <v>1375</v>
      </c>
      <c r="B111" s="17">
        <v>102</v>
      </c>
      <c r="C111" s="17">
        <v>5339</v>
      </c>
      <c r="D111" s="17">
        <v>3122</v>
      </c>
      <c r="E111" s="15" t="s">
        <v>1675</v>
      </c>
      <c r="F111" s="873">
        <v>0</v>
      </c>
      <c r="G111" s="123">
        <v>14.7</v>
      </c>
      <c r="H111" s="6">
        <v>0</v>
      </c>
      <c r="I111" s="6">
        <v>0</v>
      </c>
      <c r="J111" s="127">
        <v>0</v>
      </c>
    </row>
    <row r="112" spans="1:10" ht="12" customHeight="1" outlineLevel="1">
      <c r="A112" s="14" t="s">
        <v>1375</v>
      </c>
      <c r="B112" s="17">
        <v>102</v>
      </c>
      <c r="C112" s="14">
        <v>5341</v>
      </c>
      <c r="D112" s="14">
        <v>3612</v>
      </c>
      <c r="E112" s="15" t="s">
        <v>137</v>
      </c>
      <c r="F112" s="873">
        <v>0</v>
      </c>
      <c r="G112" s="123">
        <v>0</v>
      </c>
      <c r="H112" s="6">
        <v>0</v>
      </c>
      <c r="I112" s="6">
        <v>4084</v>
      </c>
      <c r="J112" s="127">
        <v>0</v>
      </c>
    </row>
    <row r="113" spans="1:10" ht="12" customHeight="1" outlineLevel="1">
      <c r="A113" s="14" t="s">
        <v>1375</v>
      </c>
      <c r="B113" s="17">
        <v>102</v>
      </c>
      <c r="C113" s="14">
        <v>5499</v>
      </c>
      <c r="D113" s="14">
        <v>3612</v>
      </c>
      <c r="E113" s="15" t="s">
        <v>138</v>
      </c>
      <c r="F113" s="873">
        <v>0</v>
      </c>
      <c r="G113" s="123">
        <v>0</v>
      </c>
      <c r="H113" s="6">
        <v>5000</v>
      </c>
      <c r="I113" s="6">
        <v>30604</v>
      </c>
      <c r="J113" s="127">
        <v>0</v>
      </c>
    </row>
    <row r="114" spans="1:10" ht="12" customHeight="1" outlineLevel="1">
      <c r="A114" s="14" t="s">
        <v>1375</v>
      </c>
      <c r="B114" s="17">
        <v>102</v>
      </c>
      <c r="C114" s="14">
        <v>5499</v>
      </c>
      <c r="D114" s="14">
        <v>6409</v>
      </c>
      <c r="E114" s="15" t="s">
        <v>1297</v>
      </c>
      <c r="F114" s="873">
        <v>0</v>
      </c>
      <c r="G114" s="123">
        <v>0</v>
      </c>
      <c r="H114" s="6">
        <v>100</v>
      </c>
      <c r="I114" s="6">
        <v>100</v>
      </c>
      <c r="J114" s="127">
        <v>0</v>
      </c>
    </row>
    <row r="115" spans="1:10" ht="12" customHeight="1" outlineLevel="1">
      <c r="A115" s="14" t="s">
        <v>1375</v>
      </c>
      <c r="B115" s="17">
        <v>102</v>
      </c>
      <c r="C115" s="14">
        <v>5361</v>
      </c>
      <c r="D115" s="14">
        <v>6171</v>
      </c>
      <c r="E115" s="15" t="s">
        <v>1352</v>
      </c>
      <c r="F115" s="873">
        <v>320</v>
      </c>
      <c r="G115" s="123">
        <v>8.9</v>
      </c>
      <c r="H115" s="6">
        <v>320</v>
      </c>
      <c r="I115" s="6">
        <v>40.2</v>
      </c>
      <c r="J115" s="127">
        <v>0</v>
      </c>
    </row>
    <row r="116" spans="1:10" ht="12" customHeight="1" outlineLevel="1">
      <c r="A116" s="14" t="s">
        <v>1375</v>
      </c>
      <c r="B116" s="17">
        <v>102</v>
      </c>
      <c r="C116" s="14">
        <v>5362</v>
      </c>
      <c r="D116" s="14">
        <v>6409</v>
      </c>
      <c r="E116" s="15" t="s">
        <v>1549</v>
      </c>
      <c r="F116" s="873">
        <v>217</v>
      </c>
      <c r="G116" s="123">
        <v>222.6</v>
      </c>
      <c r="H116" s="6">
        <v>217</v>
      </c>
      <c r="I116" s="6">
        <v>217</v>
      </c>
      <c r="J116" s="156">
        <v>0</v>
      </c>
    </row>
    <row r="117" spans="1:10" ht="12" customHeight="1" outlineLevel="1">
      <c r="A117" s="14" t="s">
        <v>1375</v>
      </c>
      <c r="B117" s="17">
        <v>102</v>
      </c>
      <c r="C117" s="14">
        <v>5363</v>
      </c>
      <c r="D117" s="14">
        <v>6409</v>
      </c>
      <c r="E117" s="15" t="s">
        <v>564</v>
      </c>
      <c r="F117" s="873">
        <v>0</v>
      </c>
      <c r="G117" s="123">
        <v>0</v>
      </c>
      <c r="H117" s="6">
        <v>0</v>
      </c>
      <c r="I117" s="6">
        <v>1</v>
      </c>
      <c r="J117" s="156">
        <v>0</v>
      </c>
    </row>
    <row r="118" spans="1:10" ht="12" customHeight="1" outlineLevel="1">
      <c r="A118" s="14" t="s">
        <v>1375</v>
      </c>
      <c r="B118" s="17">
        <v>102</v>
      </c>
      <c r="C118" s="14">
        <v>5364</v>
      </c>
      <c r="D118" s="14">
        <v>6402</v>
      </c>
      <c r="E118" s="15" t="s">
        <v>139</v>
      </c>
      <c r="F118" s="873">
        <v>0</v>
      </c>
      <c r="G118" s="123">
        <v>412.2</v>
      </c>
      <c r="H118" s="6">
        <v>0</v>
      </c>
      <c r="I118" s="6">
        <v>1829.2</v>
      </c>
      <c r="J118" s="156">
        <v>0</v>
      </c>
    </row>
    <row r="119" spans="1:10" ht="12" customHeight="1" outlineLevel="1">
      <c r="A119" s="14" t="s">
        <v>1375</v>
      </c>
      <c r="B119" s="17">
        <v>102</v>
      </c>
      <c r="C119" s="17">
        <v>5499</v>
      </c>
      <c r="D119" s="17">
        <v>3612</v>
      </c>
      <c r="E119" s="64" t="s">
        <v>1679</v>
      </c>
      <c r="F119" s="873">
        <v>0</v>
      </c>
      <c r="G119" s="123">
        <v>2384.4</v>
      </c>
      <c r="H119" s="6">
        <v>0</v>
      </c>
      <c r="I119" s="6">
        <v>0</v>
      </c>
      <c r="J119" s="156">
        <v>0</v>
      </c>
    </row>
    <row r="120" spans="1:10" ht="12" customHeight="1" outlineLevel="1">
      <c r="A120" s="14" t="s">
        <v>1375</v>
      </c>
      <c r="B120" s="17">
        <v>102</v>
      </c>
      <c r="C120" s="17">
        <v>5499</v>
      </c>
      <c r="D120" s="17">
        <v>6409</v>
      </c>
      <c r="E120" s="15" t="s">
        <v>740</v>
      </c>
      <c r="F120" s="873">
        <v>0</v>
      </c>
      <c r="G120" s="123">
        <v>3883.4</v>
      </c>
      <c r="H120" s="6">
        <v>0</v>
      </c>
      <c r="I120" s="6">
        <v>0</v>
      </c>
      <c r="J120" s="156">
        <v>0</v>
      </c>
    </row>
    <row r="121" spans="1:10" ht="12" customHeight="1" outlineLevel="1">
      <c r="A121" s="14" t="s">
        <v>1375</v>
      </c>
      <c r="B121" s="14">
        <v>102</v>
      </c>
      <c r="C121" s="17">
        <v>5901</v>
      </c>
      <c r="D121" s="17">
        <v>6409</v>
      </c>
      <c r="E121" s="64" t="s">
        <v>1682</v>
      </c>
      <c r="F121" s="873">
        <v>30000</v>
      </c>
      <c r="G121" s="123">
        <v>0</v>
      </c>
      <c r="H121" s="6">
        <v>0</v>
      </c>
      <c r="I121" s="6">
        <v>0</v>
      </c>
      <c r="J121" s="156">
        <v>0</v>
      </c>
    </row>
    <row r="122" spans="1:10" ht="12" customHeight="1" outlineLevel="1">
      <c r="A122" s="14" t="s">
        <v>1375</v>
      </c>
      <c r="B122" s="14">
        <v>102</v>
      </c>
      <c r="C122" s="17">
        <v>5901</v>
      </c>
      <c r="D122" s="17">
        <v>6409</v>
      </c>
      <c r="E122" s="64" t="s">
        <v>140</v>
      </c>
      <c r="F122" s="873">
        <v>13500</v>
      </c>
      <c r="G122" s="123">
        <v>0</v>
      </c>
      <c r="H122" s="6">
        <v>2817</v>
      </c>
      <c r="I122" s="6">
        <v>0</v>
      </c>
      <c r="J122" s="156">
        <v>0</v>
      </c>
    </row>
    <row r="123" spans="1:10" ht="12" customHeight="1" outlineLevel="1">
      <c r="A123" s="14" t="s">
        <v>1375</v>
      </c>
      <c r="B123" s="17">
        <v>102</v>
      </c>
      <c r="C123" s="14">
        <v>5901</v>
      </c>
      <c r="D123" s="14">
        <v>6409</v>
      </c>
      <c r="E123" s="15" t="s">
        <v>141</v>
      </c>
      <c r="F123" s="873">
        <v>0</v>
      </c>
      <c r="G123" s="123">
        <v>0</v>
      </c>
      <c r="H123" s="6">
        <v>0</v>
      </c>
      <c r="I123" s="6">
        <v>40.9</v>
      </c>
      <c r="J123" s="899">
        <v>0</v>
      </c>
    </row>
    <row r="124" spans="1:10" ht="12" customHeight="1" outlineLevel="1">
      <c r="A124" s="14" t="s">
        <v>1375</v>
      </c>
      <c r="B124" s="17">
        <v>102</v>
      </c>
      <c r="C124" s="14">
        <v>5909</v>
      </c>
      <c r="D124" s="14">
        <v>6409</v>
      </c>
      <c r="E124" s="15" t="s">
        <v>142</v>
      </c>
      <c r="F124" s="873">
        <v>0</v>
      </c>
      <c r="G124" s="123">
        <v>59473.3</v>
      </c>
      <c r="H124" s="6">
        <v>0</v>
      </c>
      <c r="I124" s="6">
        <v>0</v>
      </c>
      <c r="J124" s="899">
        <v>0</v>
      </c>
    </row>
    <row r="125" spans="1:10" ht="12" customHeight="1">
      <c r="A125" s="858"/>
      <c r="B125" s="857" t="s">
        <v>225</v>
      </c>
      <c r="C125" s="1082"/>
      <c r="D125" s="1083"/>
      <c r="E125" s="859" t="s">
        <v>72</v>
      </c>
      <c r="F125" s="880">
        <f>SUBTOTAL(9,F82:F124)</f>
        <v>76091</v>
      </c>
      <c r="G125" s="892">
        <f>SUBTOTAL(9,G82:G124)</f>
        <v>105252.1</v>
      </c>
      <c r="H125" s="860">
        <f>SUBTOTAL(9,H82:H124)</f>
        <v>47137</v>
      </c>
      <c r="I125" s="860">
        <f>SUBTOTAL(9,I82:I124)</f>
        <v>93038.29999999999</v>
      </c>
      <c r="J125" s="902">
        <f>SUBTOTAL(9,J82:J124)</f>
        <v>29535</v>
      </c>
    </row>
    <row r="126" spans="1:10" ht="12" customHeight="1" outlineLevel="1">
      <c r="A126" s="14">
        <v>2072</v>
      </c>
      <c r="B126" s="14">
        <v>103</v>
      </c>
      <c r="C126" s="14">
        <v>5166</v>
      </c>
      <c r="D126" s="14">
        <v>2299</v>
      </c>
      <c r="E126" s="32" t="s">
        <v>1169</v>
      </c>
      <c r="F126" s="873">
        <v>0</v>
      </c>
      <c r="G126" s="123">
        <v>0</v>
      </c>
      <c r="H126" s="6">
        <v>0</v>
      </c>
      <c r="I126" s="6">
        <v>0</v>
      </c>
      <c r="J126" s="127">
        <v>20</v>
      </c>
    </row>
    <row r="127" spans="1:10" ht="12" customHeight="1" outlineLevel="1">
      <c r="A127" s="14">
        <v>2073</v>
      </c>
      <c r="B127" s="14">
        <v>103</v>
      </c>
      <c r="C127" s="14">
        <v>5166</v>
      </c>
      <c r="D127" s="14">
        <v>2299</v>
      </c>
      <c r="E127" s="32" t="s">
        <v>1170</v>
      </c>
      <c r="F127" s="873">
        <v>0</v>
      </c>
      <c r="G127" s="123">
        <v>0</v>
      </c>
      <c r="H127" s="6">
        <v>0</v>
      </c>
      <c r="I127" s="6">
        <v>0</v>
      </c>
      <c r="J127" s="127">
        <v>20</v>
      </c>
    </row>
    <row r="128" spans="1:10" ht="12" customHeight="1" outlineLevel="1">
      <c r="A128" s="14">
        <v>2074</v>
      </c>
      <c r="B128" s="14">
        <v>103</v>
      </c>
      <c r="C128" s="14">
        <v>5169</v>
      </c>
      <c r="D128" s="14">
        <v>2299</v>
      </c>
      <c r="E128" s="15" t="s">
        <v>1535</v>
      </c>
      <c r="F128" s="873">
        <v>0</v>
      </c>
      <c r="G128" s="123">
        <v>0</v>
      </c>
      <c r="H128" s="6">
        <v>0</v>
      </c>
      <c r="I128" s="6">
        <v>0</v>
      </c>
      <c r="J128" s="127">
        <v>60</v>
      </c>
    </row>
    <row r="129" spans="1:10" ht="12" customHeight="1" outlineLevel="1">
      <c r="A129" s="14">
        <v>2075</v>
      </c>
      <c r="B129" s="14">
        <v>103</v>
      </c>
      <c r="C129" s="14">
        <v>5213</v>
      </c>
      <c r="D129" s="14">
        <v>2299</v>
      </c>
      <c r="E129" s="32" t="s">
        <v>1649</v>
      </c>
      <c r="F129" s="873">
        <v>0</v>
      </c>
      <c r="G129" s="123">
        <v>0</v>
      </c>
      <c r="H129" s="6">
        <v>0</v>
      </c>
      <c r="I129" s="6">
        <v>0</v>
      </c>
      <c r="J129" s="127">
        <v>70</v>
      </c>
    </row>
    <row r="130" spans="1:10" ht="12" customHeight="1">
      <c r="A130" s="858"/>
      <c r="B130" s="857" t="s">
        <v>1167</v>
      </c>
      <c r="C130" s="1082"/>
      <c r="D130" s="1083"/>
      <c r="E130" s="859" t="s">
        <v>1168</v>
      </c>
      <c r="F130" s="880">
        <f>SUBTOTAL(9,F126:F129)</f>
        <v>0</v>
      </c>
      <c r="G130" s="892">
        <f>SUBTOTAL(9,G126:G129)</f>
        <v>0</v>
      </c>
      <c r="H130" s="860">
        <f>SUBTOTAL(9,H126:H129)</f>
        <v>0</v>
      </c>
      <c r="I130" s="860">
        <f>SUBTOTAL(9,I126:I129)</f>
        <v>0</v>
      </c>
      <c r="J130" s="902">
        <f>SUBTOTAL(9,J126:J129)</f>
        <v>170</v>
      </c>
    </row>
    <row r="131" spans="1:10" ht="12" customHeight="1" outlineLevel="1">
      <c r="A131" s="31">
        <v>2076</v>
      </c>
      <c r="B131" s="31">
        <v>104</v>
      </c>
      <c r="C131" s="31">
        <v>5137</v>
      </c>
      <c r="D131" s="31">
        <v>3319</v>
      </c>
      <c r="E131" s="32" t="s">
        <v>271</v>
      </c>
      <c r="F131" s="874">
        <v>10</v>
      </c>
      <c r="G131" s="885">
        <v>40.9</v>
      </c>
      <c r="H131" s="33">
        <v>10</v>
      </c>
      <c r="I131" s="33">
        <v>69</v>
      </c>
      <c r="J131" s="899">
        <v>5</v>
      </c>
    </row>
    <row r="132" spans="1:10" ht="12" customHeight="1" outlineLevel="1">
      <c r="A132" s="31">
        <v>2077</v>
      </c>
      <c r="B132" s="31" t="s">
        <v>1354</v>
      </c>
      <c r="C132" s="31" t="s">
        <v>1311</v>
      </c>
      <c r="D132" s="31">
        <v>3319</v>
      </c>
      <c r="E132" s="15" t="s">
        <v>556</v>
      </c>
      <c r="F132" s="874">
        <v>50</v>
      </c>
      <c r="G132" s="885">
        <v>37.7</v>
      </c>
      <c r="H132" s="33">
        <v>75</v>
      </c>
      <c r="I132" s="33">
        <v>70</v>
      </c>
      <c r="J132" s="899">
        <v>70</v>
      </c>
    </row>
    <row r="133" spans="1:10" ht="12" customHeight="1" outlineLevel="1">
      <c r="A133" s="31">
        <v>2078</v>
      </c>
      <c r="B133" s="31">
        <v>104</v>
      </c>
      <c r="C133" s="31">
        <v>5164</v>
      </c>
      <c r="D133" s="31">
        <v>3319</v>
      </c>
      <c r="E133" s="32" t="s">
        <v>1323</v>
      </c>
      <c r="F133" s="874">
        <v>50</v>
      </c>
      <c r="G133" s="885">
        <v>80.9</v>
      </c>
      <c r="H133" s="33">
        <v>50</v>
      </c>
      <c r="I133" s="33">
        <v>50</v>
      </c>
      <c r="J133" s="899">
        <v>60</v>
      </c>
    </row>
    <row r="134" spans="1:10" ht="12" customHeight="1" outlineLevel="1">
      <c r="A134" s="31">
        <v>2079</v>
      </c>
      <c r="B134" s="31">
        <v>104</v>
      </c>
      <c r="C134" s="31">
        <v>5166</v>
      </c>
      <c r="D134" s="31">
        <v>3319</v>
      </c>
      <c r="E134" s="32" t="s">
        <v>42</v>
      </c>
      <c r="F134" s="874">
        <v>0</v>
      </c>
      <c r="G134" s="885">
        <v>0</v>
      </c>
      <c r="H134" s="33">
        <v>0</v>
      </c>
      <c r="I134" s="33">
        <v>0</v>
      </c>
      <c r="J134" s="899">
        <v>80</v>
      </c>
    </row>
    <row r="135" spans="1:10" ht="12" customHeight="1" outlineLevel="1">
      <c r="A135" s="31">
        <v>2080</v>
      </c>
      <c r="B135" s="31">
        <v>104</v>
      </c>
      <c r="C135" s="31">
        <v>5166</v>
      </c>
      <c r="D135" s="31">
        <v>6171</v>
      </c>
      <c r="E135" s="32" t="s">
        <v>1339</v>
      </c>
      <c r="F135" s="874">
        <v>20</v>
      </c>
      <c r="G135" s="885">
        <v>0</v>
      </c>
      <c r="H135" s="33">
        <v>10</v>
      </c>
      <c r="I135" s="33">
        <v>10</v>
      </c>
      <c r="J135" s="899">
        <v>10</v>
      </c>
    </row>
    <row r="136" spans="1:10" ht="12" customHeight="1" outlineLevel="1">
      <c r="A136" s="31">
        <v>2081</v>
      </c>
      <c r="B136" s="31">
        <v>104</v>
      </c>
      <c r="C136" s="31" t="s">
        <v>1327</v>
      </c>
      <c r="D136" s="31">
        <v>3319</v>
      </c>
      <c r="E136" s="32" t="s">
        <v>304</v>
      </c>
      <c r="F136" s="875">
        <v>184</v>
      </c>
      <c r="G136" s="886">
        <v>189</v>
      </c>
      <c r="H136" s="34">
        <v>200</v>
      </c>
      <c r="I136" s="34">
        <v>199</v>
      </c>
      <c r="J136" s="899">
        <v>200</v>
      </c>
    </row>
    <row r="137" spans="1:10" ht="12" customHeight="1" outlineLevel="1">
      <c r="A137" s="31">
        <v>2082</v>
      </c>
      <c r="B137" s="31">
        <v>104</v>
      </c>
      <c r="C137" s="31" t="s">
        <v>1327</v>
      </c>
      <c r="D137" s="31" t="s">
        <v>1226</v>
      </c>
      <c r="E137" s="32" t="s">
        <v>305</v>
      </c>
      <c r="F137" s="875">
        <v>25</v>
      </c>
      <c r="G137" s="886">
        <v>18.3</v>
      </c>
      <c r="H137" s="34">
        <v>25</v>
      </c>
      <c r="I137" s="34">
        <v>19.5</v>
      </c>
      <c r="J137" s="899">
        <v>25</v>
      </c>
    </row>
    <row r="138" spans="1:10" ht="12" customHeight="1" outlineLevel="1">
      <c r="A138" s="31">
        <v>2083</v>
      </c>
      <c r="B138" s="31">
        <v>104</v>
      </c>
      <c r="C138" s="31" t="s">
        <v>1327</v>
      </c>
      <c r="D138" s="31" t="s">
        <v>1226</v>
      </c>
      <c r="E138" s="32" t="s">
        <v>315</v>
      </c>
      <c r="F138" s="875">
        <v>55</v>
      </c>
      <c r="G138" s="886">
        <v>31.2</v>
      </c>
      <c r="H138" s="34">
        <v>20</v>
      </c>
      <c r="I138" s="34">
        <v>45</v>
      </c>
      <c r="J138" s="899">
        <v>45</v>
      </c>
    </row>
    <row r="139" spans="1:10" ht="12" customHeight="1" outlineLevel="1">
      <c r="A139" s="31">
        <v>2084</v>
      </c>
      <c r="B139" s="31">
        <v>104</v>
      </c>
      <c r="C139" s="31" t="s">
        <v>1327</v>
      </c>
      <c r="D139" s="31" t="s">
        <v>1226</v>
      </c>
      <c r="E139" s="32" t="s">
        <v>306</v>
      </c>
      <c r="F139" s="875">
        <v>60</v>
      </c>
      <c r="G139" s="886">
        <v>60</v>
      </c>
      <c r="H139" s="34">
        <v>60</v>
      </c>
      <c r="I139" s="34">
        <v>34.5</v>
      </c>
      <c r="J139" s="899">
        <v>40</v>
      </c>
    </row>
    <row r="140" spans="1:10" ht="12" customHeight="1" outlineLevel="1">
      <c r="A140" s="31">
        <v>2085</v>
      </c>
      <c r="B140" s="31">
        <v>104</v>
      </c>
      <c r="C140" s="31" t="s">
        <v>1327</v>
      </c>
      <c r="D140" s="31" t="s">
        <v>1226</v>
      </c>
      <c r="E140" s="32" t="s">
        <v>317</v>
      </c>
      <c r="F140" s="875">
        <v>30</v>
      </c>
      <c r="G140" s="886">
        <v>0</v>
      </c>
      <c r="H140" s="34">
        <v>30</v>
      </c>
      <c r="I140" s="34">
        <v>53.5</v>
      </c>
      <c r="J140" s="899">
        <v>50</v>
      </c>
    </row>
    <row r="141" spans="1:10" ht="12" customHeight="1" outlineLevel="1">
      <c r="A141" s="31">
        <v>2086</v>
      </c>
      <c r="B141" s="31">
        <v>104</v>
      </c>
      <c r="C141" s="31" t="s">
        <v>1327</v>
      </c>
      <c r="D141" s="31" t="s">
        <v>1226</v>
      </c>
      <c r="E141" s="32" t="s">
        <v>307</v>
      </c>
      <c r="F141" s="875">
        <v>78</v>
      </c>
      <c r="G141" s="886">
        <v>78</v>
      </c>
      <c r="H141" s="34">
        <v>78</v>
      </c>
      <c r="I141" s="34">
        <v>78</v>
      </c>
      <c r="J141" s="899">
        <v>78</v>
      </c>
    </row>
    <row r="142" spans="1:10" ht="12" customHeight="1" outlineLevel="1">
      <c r="A142" s="31">
        <v>2087</v>
      </c>
      <c r="B142" s="31">
        <v>104</v>
      </c>
      <c r="C142" s="31" t="s">
        <v>1327</v>
      </c>
      <c r="D142" s="31" t="s">
        <v>1226</v>
      </c>
      <c r="E142" s="32" t="s">
        <v>318</v>
      </c>
      <c r="F142" s="875">
        <v>70</v>
      </c>
      <c r="G142" s="886">
        <v>56.5</v>
      </c>
      <c r="H142" s="34">
        <v>70</v>
      </c>
      <c r="I142" s="34">
        <v>50</v>
      </c>
      <c r="J142" s="899">
        <v>65</v>
      </c>
    </row>
    <row r="143" spans="1:51" s="8" customFormat="1" ht="12" customHeight="1" outlineLevel="1">
      <c r="A143" s="31">
        <v>2088</v>
      </c>
      <c r="B143" s="31">
        <v>104</v>
      </c>
      <c r="C143" s="31" t="s">
        <v>1327</v>
      </c>
      <c r="D143" s="31" t="s">
        <v>1226</v>
      </c>
      <c r="E143" s="32" t="s">
        <v>309</v>
      </c>
      <c r="F143" s="875">
        <v>63</v>
      </c>
      <c r="G143" s="886">
        <v>139.5</v>
      </c>
      <c r="H143" s="34">
        <v>63</v>
      </c>
      <c r="I143" s="34">
        <v>63</v>
      </c>
      <c r="J143" s="899">
        <v>95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10" ht="12" customHeight="1" outlineLevel="1">
      <c r="A144" s="31">
        <v>2089</v>
      </c>
      <c r="B144" s="31">
        <v>104</v>
      </c>
      <c r="C144" s="31" t="s">
        <v>1327</v>
      </c>
      <c r="D144" s="31" t="s">
        <v>1226</v>
      </c>
      <c r="E144" s="32" t="s">
        <v>310</v>
      </c>
      <c r="F144" s="875">
        <v>48</v>
      </c>
      <c r="G144" s="886">
        <v>29</v>
      </c>
      <c r="H144" s="34">
        <v>48</v>
      </c>
      <c r="I144" s="34">
        <v>41</v>
      </c>
      <c r="J144" s="899">
        <v>34</v>
      </c>
    </row>
    <row r="145" spans="1:10" ht="12" customHeight="1" outlineLevel="1">
      <c r="A145" s="31">
        <v>2090</v>
      </c>
      <c r="B145" s="31">
        <v>104</v>
      </c>
      <c r="C145" s="31" t="s">
        <v>1327</v>
      </c>
      <c r="D145" s="31" t="s">
        <v>1226</v>
      </c>
      <c r="E145" s="32" t="s">
        <v>323</v>
      </c>
      <c r="F145" s="875">
        <v>25</v>
      </c>
      <c r="G145" s="886">
        <v>76.6</v>
      </c>
      <c r="H145" s="34">
        <v>25</v>
      </c>
      <c r="I145" s="34">
        <v>31</v>
      </c>
      <c r="J145" s="899">
        <v>35</v>
      </c>
    </row>
    <row r="146" spans="1:10" ht="12" customHeight="1" outlineLevel="1">
      <c r="A146" s="31">
        <v>2091</v>
      </c>
      <c r="B146" s="31">
        <v>104</v>
      </c>
      <c r="C146" s="31" t="s">
        <v>1327</v>
      </c>
      <c r="D146" s="31">
        <v>3319</v>
      </c>
      <c r="E146" s="32" t="s">
        <v>311</v>
      </c>
      <c r="F146" s="875">
        <v>20</v>
      </c>
      <c r="G146" s="886">
        <v>14.3</v>
      </c>
      <c r="H146" s="34">
        <v>15</v>
      </c>
      <c r="I146" s="34">
        <v>15</v>
      </c>
      <c r="J146" s="900">
        <v>15</v>
      </c>
    </row>
    <row r="147" spans="1:10" ht="12" customHeight="1" outlineLevel="1">
      <c r="A147" s="31">
        <v>2092</v>
      </c>
      <c r="B147" s="31">
        <v>104</v>
      </c>
      <c r="C147" s="31">
        <v>5169</v>
      </c>
      <c r="D147" s="31">
        <v>3319</v>
      </c>
      <c r="E147" s="32" t="s">
        <v>319</v>
      </c>
      <c r="F147" s="875">
        <v>130</v>
      </c>
      <c r="G147" s="886">
        <v>122.9</v>
      </c>
      <c r="H147" s="34">
        <v>100</v>
      </c>
      <c r="I147" s="34">
        <v>107.5</v>
      </c>
      <c r="J147" s="900">
        <v>100</v>
      </c>
    </row>
    <row r="148" spans="1:10" ht="12" customHeight="1" outlineLevel="1">
      <c r="A148" s="31">
        <v>2093</v>
      </c>
      <c r="B148" s="31">
        <v>104</v>
      </c>
      <c r="C148" s="31" t="s">
        <v>1327</v>
      </c>
      <c r="D148" s="31" t="s">
        <v>1226</v>
      </c>
      <c r="E148" s="32" t="s">
        <v>320</v>
      </c>
      <c r="F148" s="875">
        <v>120</v>
      </c>
      <c r="G148" s="886">
        <v>120</v>
      </c>
      <c r="H148" s="34">
        <v>120</v>
      </c>
      <c r="I148" s="34">
        <v>120</v>
      </c>
      <c r="J148" s="900">
        <v>120</v>
      </c>
    </row>
    <row r="149" spans="1:10" ht="12" customHeight="1" outlineLevel="1">
      <c r="A149" s="31">
        <v>2094</v>
      </c>
      <c r="B149" s="31">
        <v>104</v>
      </c>
      <c r="C149" s="31" t="s">
        <v>1327</v>
      </c>
      <c r="D149" s="31" t="s">
        <v>1226</v>
      </c>
      <c r="E149" s="32" t="s">
        <v>321</v>
      </c>
      <c r="F149" s="875">
        <v>80</v>
      </c>
      <c r="G149" s="886">
        <v>23.5</v>
      </c>
      <c r="H149" s="34">
        <v>60</v>
      </c>
      <c r="I149" s="34">
        <v>60</v>
      </c>
      <c r="J149" s="900">
        <v>30</v>
      </c>
    </row>
    <row r="150" spans="1:10" ht="12" customHeight="1" outlineLevel="1">
      <c r="A150" s="31">
        <v>2095</v>
      </c>
      <c r="B150" s="31">
        <v>104</v>
      </c>
      <c r="C150" s="31">
        <v>5169</v>
      </c>
      <c r="D150" s="31">
        <v>3319</v>
      </c>
      <c r="E150" s="32" t="s">
        <v>312</v>
      </c>
      <c r="F150" s="875">
        <v>125</v>
      </c>
      <c r="G150" s="886">
        <v>125</v>
      </c>
      <c r="H150" s="34">
        <v>125</v>
      </c>
      <c r="I150" s="34">
        <v>125</v>
      </c>
      <c r="J150" s="900">
        <v>125</v>
      </c>
    </row>
    <row r="151" spans="1:10" ht="12" customHeight="1" outlineLevel="1">
      <c r="A151" s="31">
        <v>2096</v>
      </c>
      <c r="B151" s="31">
        <v>104</v>
      </c>
      <c r="C151" s="31">
        <v>5169</v>
      </c>
      <c r="D151" s="31">
        <v>3319</v>
      </c>
      <c r="E151" s="32" t="s">
        <v>313</v>
      </c>
      <c r="F151" s="875">
        <v>60</v>
      </c>
      <c r="G151" s="886">
        <v>60</v>
      </c>
      <c r="H151" s="34">
        <v>60</v>
      </c>
      <c r="I151" s="34">
        <v>60</v>
      </c>
      <c r="J151" s="899">
        <v>60</v>
      </c>
    </row>
    <row r="152" spans="1:10" ht="12" customHeight="1" outlineLevel="1">
      <c r="A152" s="31">
        <v>2097</v>
      </c>
      <c r="B152" s="31">
        <v>104</v>
      </c>
      <c r="C152" s="31">
        <v>5169</v>
      </c>
      <c r="D152" s="31">
        <v>3319</v>
      </c>
      <c r="E152" s="32" t="s">
        <v>314</v>
      </c>
      <c r="F152" s="875">
        <v>100</v>
      </c>
      <c r="G152" s="886">
        <v>105.5</v>
      </c>
      <c r="H152" s="34">
        <v>110</v>
      </c>
      <c r="I152" s="34">
        <v>98.5</v>
      </c>
      <c r="J152" s="900">
        <v>110</v>
      </c>
    </row>
    <row r="153" spans="1:10" ht="12" customHeight="1" outlineLevel="1">
      <c r="A153" s="31">
        <v>2098</v>
      </c>
      <c r="B153" s="31">
        <v>104</v>
      </c>
      <c r="C153" s="31">
        <v>5169</v>
      </c>
      <c r="D153" s="31">
        <v>3319</v>
      </c>
      <c r="E153" s="32" t="s">
        <v>322</v>
      </c>
      <c r="F153" s="875">
        <v>50</v>
      </c>
      <c r="G153" s="886">
        <v>11.3</v>
      </c>
      <c r="H153" s="34">
        <v>50</v>
      </c>
      <c r="I153" s="34">
        <v>51.5</v>
      </c>
      <c r="J153" s="900">
        <v>40</v>
      </c>
    </row>
    <row r="154" spans="1:10" ht="12" customHeight="1" outlineLevel="1">
      <c r="A154" s="31">
        <v>2099</v>
      </c>
      <c r="B154" s="31">
        <v>104</v>
      </c>
      <c r="C154" s="31">
        <v>5169</v>
      </c>
      <c r="D154" s="31">
        <v>3319</v>
      </c>
      <c r="E154" s="32" t="s">
        <v>183</v>
      </c>
      <c r="F154" s="875">
        <v>0</v>
      </c>
      <c r="G154" s="886">
        <v>0</v>
      </c>
      <c r="H154" s="34">
        <v>0</v>
      </c>
      <c r="I154" s="34">
        <v>0</v>
      </c>
      <c r="J154" s="900">
        <v>20</v>
      </c>
    </row>
    <row r="155" spans="1:10" ht="12" customHeight="1" outlineLevel="1">
      <c r="A155" s="31">
        <v>2100</v>
      </c>
      <c r="B155" s="31">
        <v>104</v>
      </c>
      <c r="C155" s="31">
        <v>5171</v>
      </c>
      <c r="D155" s="31">
        <v>3329</v>
      </c>
      <c r="E155" s="35" t="s">
        <v>670</v>
      </c>
      <c r="F155" s="875">
        <v>90</v>
      </c>
      <c r="G155" s="886">
        <v>204.5</v>
      </c>
      <c r="H155" s="34">
        <v>90</v>
      </c>
      <c r="I155" s="34">
        <v>90</v>
      </c>
      <c r="J155" s="900">
        <v>90</v>
      </c>
    </row>
    <row r="156" spans="1:10" ht="12" customHeight="1" outlineLevel="1">
      <c r="A156" s="31">
        <v>2101</v>
      </c>
      <c r="B156" s="31" t="s">
        <v>1354</v>
      </c>
      <c r="C156" s="31" t="s">
        <v>1334</v>
      </c>
      <c r="D156" s="31">
        <v>3319</v>
      </c>
      <c r="E156" s="32" t="s">
        <v>1335</v>
      </c>
      <c r="F156" s="875">
        <v>15</v>
      </c>
      <c r="G156" s="886">
        <v>44.5</v>
      </c>
      <c r="H156" s="34">
        <v>15</v>
      </c>
      <c r="I156" s="34">
        <v>39</v>
      </c>
      <c r="J156" s="900">
        <v>15</v>
      </c>
    </row>
    <row r="157" spans="1:10" ht="12" customHeight="1" outlineLevel="1">
      <c r="A157" s="31">
        <v>2102</v>
      </c>
      <c r="B157" s="31">
        <v>104</v>
      </c>
      <c r="C157" s="31">
        <v>5194</v>
      </c>
      <c r="D157" s="31">
        <v>3319</v>
      </c>
      <c r="E157" s="15" t="s">
        <v>1376</v>
      </c>
      <c r="F157" s="874">
        <v>0</v>
      </c>
      <c r="G157" s="885">
        <v>5</v>
      </c>
      <c r="H157" s="33">
        <v>0</v>
      </c>
      <c r="I157" s="33">
        <v>0</v>
      </c>
      <c r="J157" s="899">
        <v>5</v>
      </c>
    </row>
    <row r="158" spans="1:10" ht="12" customHeight="1" outlineLevel="1">
      <c r="A158" s="31">
        <v>2103</v>
      </c>
      <c r="B158" s="31">
        <v>104</v>
      </c>
      <c r="C158" s="31">
        <v>5212</v>
      </c>
      <c r="D158" s="31">
        <v>3392</v>
      </c>
      <c r="E158" s="15" t="s">
        <v>22</v>
      </c>
      <c r="F158" s="876">
        <v>1000</v>
      </c>
      <c r="G158" s="887">
        <v>650</v>
      </c>
      <c r="H158" s="36">
        <v>650</v>
      </c>
      <c r="I158" s="36">
        <v>455</v>
      </c>
      <c r="J158" s="900">
        <v>400</v>
      </c>
    </row>
    <row r="159" spans="1:10" ht="12" customHeight="1" outlineLevel="1">
      <c r="A159" s="31">
        <v>2104</v>
      </c>
      <c r="B159" s="31" t="s">
        <v>1354</v>
      </c>
      <c r="C159" s="31">
        <v>5213</v>
      </c>
      <c r="D159" s="31">
        <v>3349</v>
      </c>
      <c r="E159" s="32" t="s">
        <v>1650</v>
      </c>
      <c r="F159" s="876">
        <v>240</v>
      </c>
      <c r="G159" s="887">
        <v>240</v>
      </c>
      <c r="H159" s="36">
        <v>240</v>
      </c>
      <c r="I159" s="36">
        <v>240</v>
      </c>
      <c r="J159" s="900">
        <v>240</v>
      </c>
    </row>
    <row r="160" spans="1:10" ht="12" customHeight="1" outlineLevel="1">
      <c r="A160" s="31">
        <v>2105</v>
      </c>
      <c r="B160" s="31">
        <v>104</v>
      </c>
      <c r="C160" s="31">
        <v>5213</v>
      </c>
      <c r="D160" s="31">
        <v>3392</v>
      </c>
      <c r="E160" s="35" t="s">
        <v>1651</v>
      </c>
      <c r="F160" s="876">
        <v>350</v>
      </c>
      <c r="G160" s="887">
        <v>350</v>
      </c>
      <c r="H160" s="36">
        <v>350</v>
      </c>
      <c r="I160" s="36">
        <v>350</v>
      </c>
      <c r="J160" s="900">
        <v>400</v>
      </c>
    </row>
    <row r="161" spans="1:10" ht="12" customHeight="1" outlineLevel="1">
      <c r="A161" s="31">
        <v>2106</v>
      </c>
      <c r="B161" s="31">
        <v>104</v>
      </c>
      <c r="C161" s="31">
        <v>5213</v>
      </c>
      <c r="D161" s="31">
        <v>3392</v>
      </c>
      <c r="E161" s="35" t="s">
        <v>1648</v>
      </c>
      <c r="F161" s="876">
        <v>150</v>
      </c>
      <c r="G161" s="887">
        <v>235</v>
      </c>
      <c r="H161" s="36">
        <v>150</v>
      </c>
      <c r="I161" s="36">
        <v>110</v>
      </c>
      <c r="J161" s="900">
        <v>180</v>
      </c>
    </row>
    <row r="162" spans="1:10" ht="12" customHeight="1" outlineLevel="1">
      <c r="A162" s="31">
        <v>2107</v>
      </c>
      <c r="B162" s="31">
        <v>104</v>
      </c>
      <c r="C162" s="31">
        <v>5213</v>
      </c>
      <c r="D162" s="31">
        <v>3392</v>
      </c>
      <c r="E162" s="35" t="s">
        <v>1652</v>
      </c>
      <c r="F162" s="876">
        <v>50</v>
      </c>
      <c r="G162" s="887">
        <v>50</v>
      </c>
      <c r="H162" s="36">
        <v>50</v>
      </c>
      <c r="I162" s="36">
        <v>50</v>
      </c>
      <c r="J162" s="900">
        <v>50</v>
      </c>
    </row>
    <row r="163" spans="1:10" ht="12" customHeight="1" outlineLevel="1">
      <c r="A163" s="31">
        <v>2108</v>
      </c>
      <c r="B163" s="31">
        <v>104</v>
      </c>
      <c r="C163" s="31">
        <v>5213</v>
      </c>
      <c r="D163" s="31">
        <v>3392</v>
      </c>
      <c r="E163" s="35" t="s">
        <v>1653</v>
      </c>
      <c r="F163" s="876">
        <v>0</v>
      </c>
      <c r="G163" s="887">
        <v>0</v>
      </c>
      <c r="H163" s="36">
        <v>0</v>
      </c>
      <c r="I163" s="36">
        <v>0</v>
      </c>
      <c r="J163" s="900">
        <v>750</v>
      </c>
    </row>
    <row r="164" spans="1:10" ht="12" customHeight="1" outlineLevel="1">
      <c r="A164" s="31">
        <v>2109</v>
      </c>
      <c r="B164" s="31">
        <v>104</v>
      </c>
      <c r="C164" s="31">
        <v>5221</v>
      </c>
      <c r="D164" s="31">
        <v>3392</v>
      </c>
      <c r="E164" s="32" t="s">
        <v>1658</v>
      </c>
      <c r="F164" s="877">
        <v>0</v>
      </c>
      <c r="G164" s="888">
        <v>0</v>
      </c>
      <c r="H164" s="36">
        <v>0</v>
      </c>
      <c r="I164" s="36">
        <v>0</v>
      </c>
      <c r="J164" s="127">
        <v>400</v>
      </c>
    </row>
    <row r="165" spans="1:10" ht="12" customHeight="1" outlineLevel="1">
      <c r="A165" s="31">
        <v>2110</v>
      </c>
      <c r="B165" s="31">
        <v>104</v>
      </c>
      <c r="C165" s="31">
        <v>5221</v>
      </c>
      <c r="D165" s="31">
        <v>3392</v>
      </c>
      <c r="E165" s="32" t="s">
        <v>565</v>
      </c>
      <c r="F165" s="875">
        <v>0</v>
      </c>
      <c r="G165" s="886">
        <v>18</v>
      </c>
      <c r="H165" s="36">
        <v>0</v>
      </c>
      <c r="I165" s="36">
        <v>33</v>
      </c>
      <c r="J165" s="127">
        <v>100</v>
      </c>
    </row>
    <row r="166" spans="1:51" s="8" customFormat="1" ht="12" customHeight="1" outlineLevel="1">
      <c r="A166" s="31">
        <v>2111</v>
      </c>
      <c r="B166" s="31">
        <v>104</v>
      </c>
      <c r="C166" s="31">
        <v>5222</v>
      </c>
      <c r="D166" s="31">
        <v>3319</v>
      </c>
      <c r="E166" s="32" t="s">
        <v>1661</v>
      </c>
      <c r="F166" s="877">
        <v>0</v>
      </c>
      <c r="G166" s="888">
        <v>0</v>
      </c>
      <c r="H166" s="34">
        <v>150</v>
      </c>
      <c r="I166" s="34">
        <v>150</v>
      </c>
      <c r="J166" s="900">
        <v>100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s="8" customFormat="1" ht="12" customHeight="1" outlineLevel="1">
      <c r="A167" s="31">
        <v>2112</v>
      </c>
      <c r="B167" s="31">
        <v>104</v>
      </c>
      <c r="C167" s="31">
        <v>5222</v>
      </c>
      <c r="D167" s="31">
        <v>3319</v>
      </c>
      <c r="E167" s="32" t="s">
        <v>1662</v>
      </c>
      <c r="F167" s="877">
        <v>0</v>
      </c>
      <c r="G167" s="888">
        <v>0</v>
      </c>
      <c r="H167" s="34">
        <v>0</v>
      </c>
      <c r="I167" s="34">
        <v>0</v>
      </c>
      <c r="J167" s="900">
        <v>40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s="8" customFormat="1" ht="12" customHeight="1" outlineLevel="1">
      <c r="A168" s="31">
        <v>2113</v>
      </c>
      <c r="B168" s="31">
        <v>104</v>
      </c>
      <c r="C168" s="31">
        <v>5222</v>
      </c>
      <c r="D168" s="31">
        <v>3392</v>
      </c>
      <c r="E168" s="35" t="s">
        <v>1663</v>
      </c>
      <c r="F168" s="876">
        <v>20</v>
      </c>
      <c r="G168" s="887">
        <v>20</v>
      </c>
      <c r="H168" s="36">
        <v>20</v>
      </c>
      <c r="I168" s="36">
        <v>20</v>
      </c>
      <c r="J168" s="900">
        <v>20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s="8" customFormat="1" ht="12" customHeight="1" outlineLevel="1">
      <c r="A169" s="31">
        <v>2114</v>
      </c>
      <c r="B169" s="31">
        <v>104</v>
      </c>
      <c r="C169" s="31">
        <v>5222</v>
      </c>
      <c r="D169" s="31">
        <v>3392</v>
      </c>
      <c r="E169" s="1" t="s">
        <v>1423</v>
      </c>
      <c r="F169" s="876">
        <v>500</v>
      </c>
      <c r="G169" s="887">
        <v>540</v>
      </c>
      <c r="H169" s="36">
        <v>590</v>
      </c>
      <c r="I169" s="36">
        <v>602</v>
      </c>
      <c r="J169" s="900">
        <v>500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s="8" customFormat="1" ht="12" customHeight="1" outlineLevel="1">
      <c r="A170" s="31">
        <v>2115</v>
      </c>
      <c r="B170" s="31">
        <v>104</v>
      </c>
      <c r="C170" s="31">
        <v>5222</v>
      </c>
      <c r="D170" s="31">
        <v>3392</v>
      </c>
      <c r="E170" s="32" t="s">
        <v>1664</v>
      </c>
      <c r="F170" s="876">
        <v>25</v>
      </c>
      <c r="G170" s="887">
        <v>25</v>
      </c>
      <c r="H170" s="36">
        <v>25</v>
      </c>
      <c r="I170" s="36">
        <v>25</v>
      </c>
      <c r="J170" s="900">
        <v>25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s="8" customFormat="1" ht="12" customHeight="1" outlineLevel="1">
      <c r="A171" s="31">
        <v>2116</v>
      </c>
      <c r="B171" s="31">
        <v>104</v>
      </c>
      <c r="C171" s="31">
        <v>5222</v>
      </c>
      <c r="D171" s="31">
        <v>3392</v>
      </c>
      <c r="E171" s="32" t="s">
        <v>1665</v>
      </c>
      <c r="F171" s="876">
        <v>100</v>
      </c>
      <c r="G171" s="887">
        <v>100</v>
      </c>
      <c r="H171" s="36">
        <v>100</v>
      </c>
      <c r="I171" s="36">
        <v>100</v>
      </c>
      <c r="J171" s="900">
        <v>90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s="8" customFormat="1" ht="12" customHeight="1" outlineLevel="1">
      <c r="A172" s="31">
        <v>2117</v>
      </c>
      <c r="B172" s="31">
        <v>104</v>
      </c>
      <c r="C172" s="31">
        <v>5222</v>
      </c>
      <c r="D172" s="31">
        <v>3392</v>
      </c>
      <c r="E172" s="32" t="s">
        <v>1666</v>
      </c>
      <c r="F172" s="876">
        <v>20</v>
      </c>
      <c r="G172" s="887">
        <v>20</v>
      </c>
      <c r="H172" s="36">
        <v>0</v>
      </c>
      <c r="I172" s="36">
        <v>0</v>
      </c>
      <c r="J172" s="900">
        <v>20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10" ht="12" customHeight="1" outlineLevel="1">
      <c r="A173" s="31">
        <v>2118</v>
      </c>
      <c r="B173" s="31">
        <v>104</v>
      </c>
      <c r="C173" s="31">
        <v>5223</v>
      </c>
      <c r="D173" s="31">
        <v>3392</v>
      </c>
      <c r="E173" s="32" t="s">
        <v>566</v>
      </c>
      <c r="F173" s="875">
        <v>0</v>
      </c>
      <c r="G173" s="886">
        <v>59</v>
      </c>
      <c r="H173" s="36">
        <v>0</v>
      </c>
      <c r="I173" s="36">
        <v>50</v>
      </c>
      <c r="J173" s="127">
        <v>50</v>
      </c>
    </row>
    <row r="174" spans="1:10" ht="12" customHeight="1" outlineLevel="1">
      <c r="A174" s="31">
        <v>2119</v>
      </c>
      <c r="B174" s="31">
        <v>104</v>
      </c>
      <c r="C174" s="31" t="s">
        <v>1350</v>
      </c>
      <c r="D174" s="31" t="s">
        <v>1377</v>
      </c>
      <c r="E174" s="15" t="s">
        <v>456</v>
      </c>
      <c r="F174" s="876">
        <v>200</v>
      </c>
      <c r="G174" s="887">
        <v>160</v>
      </c>
      <c r="H174" s="36">
        <v>200</v>
      </c>
      <c r="I174" s="36">
        <v>100</v>
      </c>
      <c r="J174" s="899">
        <v>150</v>
      </c>
    </row>
    <row r="175" spans="1:10" ht="12" customHeight="1" outlineLevel="1">
      <c r="A175" s="31">
        <v>2120</v>
      </c>
      <c r="B175" s="31">
        <v>104</v>
      </c>
      <c r="C175" s="31">
        <v>5331</v>
      </c>
      <c r="D175" s="31" t="s">
        <v>1377</v>
      </c>
      <c r="E175" s="32" t="s">
        <v>1674</v>
      </c>
      <c r="F175" s="876">
        <v>0</v>
      </c>
      <c r="G175" s="887">
        <v>0</v>
      </c>
      <c r="H175" s="36">
        <v>0</v>
      </c>
      <c r="I175" s="36">
        <v>0</v>
      </c>
      <c r="J175" s="900">
        <v>10</v>
      </c>
    </row>
    <row r="176" spans="1:10" ht="12" customHeight="1" outlineLevel="1">
      <c r="A176" s="31">
        <v>2121</v>
      </c>
      <c r="B176" s="31">
        <v>104</v>
      </c>
      <c r="C176" s="31">
        <v>5331</v>
      </c>
      <c r="D176" s="31">
        <v>3392</v>
      </c>
      <c r="E176" s="15" t="s">
        <v>1552</v>
      </c>
      <c r="F176" s="875">
        <v>0</v>
      </c>
      <c r="G176" s="886">
        <v>55</v>
      </c>
      <c r="H176" s="36">
        <v>0</v>
      </c>
      <c r="I176" s="36">
        <v>75</v>
      </c>
      <c r="J176" s="127">
        <v>70</v>
      </c>
    </row>
    <row r="177" spans="1:10" ht="12" customHeight="1" outlineLevel="1">
      <c r="A177" s="31">
        <v>2122</v>
      </c>
      <c r="B177" s="31">
        <v>104</v>
      </c>
      <c r="C177" s="31">
        <v>5332</v>
      </c>
      <c r="D177" s="31">
        <v>3392</v>
      </c>
      <c r="E177" s="32" t="s">
        <v>457</v>
      </c>
      <c r="F177" s="875">
        <v>0</v>
      </c>
      <c r="G177" s="886">
        <v>40</v>
      </c>
      <c r="H177" s="36">
        <v>0</v>
      </c>
      <c r="I177" s="36">
        <v>30</v>
      </c>
      <c r="J177" s="127">
        <v>40</v>
      </c>
    </row>
    <row r="178" spans="1:51" s="8" customFormat="1" ht="12" customHeight="1" outlineLevel="1">
      <c r="A178" s="31">
        <v>2123</v>
      </c>
      <c r="B178" s="31">
        <v>104</v>
      </c>
      <c r="C178" s="31">
        <v>5339</v>
      </c>
      <c r="D178" s="31">
        <v>3392</v>
      </c>
      <c r="E178" s="15" t="s">
        <v>1462</v>
      </c>
      <c r="F178" s="876">
        <v>0</v>
      </c>
      <c r="G178" s="887">
        <v>0</v>
      </c>
      <c r="H178" s="36">
        <v>0</v>
      </c>
      <c r="I178" s="36">
        <v>30</v>
      </c>
      <c r="J178" s="127">
        <v>40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10" ht="13.5" customHeight="1" outlineLevel="1">
      <c r="A179" s="31">
        <v>2124</v>
      </c>
      <c r="B179" s="31">
        <v>104</v>
      </c>
      <c r="C179" s="31">
        <v>5492</v>
      </c>
      <c r="D179" s="31">
        <v>3392</v>
      </c>
      <c r="E179" s="32" t="s">
        <v>1602</v>
      </c>
      <c r="F179" s="876">
        <v>50</v>
      </c>
      <c r="G179" s="887">
        <v>50</v>
      </c>
      <c r="H179" s="36">
        <v>50</v>
      </c>
      <c r="I179" s="36">
        <v>50</v>
      </c>
      <c r="J179" s="127">
        <v>45</v>
      </c>
    </row>
    <row r="180" spans="1:10" ht="12" customHeight="1" outlineLevel="1">
      <c r="A180" s="31">
        <v>2125</v>
      </c>
      <c r="B180" s="31">
        <v>104</v>
      </c>
      <c r="C180" s="31">
        <v>5493</v>
      </c>
      <c r="D180" s="31">
        <v>3392</v>
      </c>
      <c r="E180" s="32" t="s">
        <v>143</v>
      </c>
      <c r="F180" s="875">
        <v>0</v>
      </c>
      <c r="G180" s="886">
        <v>147</v>
      </c>
      <c r="H180" s="36">
        <v>0</v>
      </c>
      <c r="I180" s="36">
        <v>115</v>
      </c>
      <c r="J180" s="127">
        <v>90</v>
      </c>
    </row>
    <row r="181" spans="1:10" ht="12" customHeight="1" outlineLevel="1">
      <c r="A181" s="31">
        <v>2126</v>
      </c>
      <c r="B181" s="31">
        <v>104</v>
      </c>
      <c r="C181" s="31">
        <v>5494</v>
      </c>
      <c r="D181" s="31">
        <v>3392</v>
      </c>
      <c r="E181" s="32" t="s">
        <v>459</v>
      </c>
      <c r="F181" s="876">
        <v>100</v>
      </c>
      <c r="G181" s="887">
        <v>100</v>
      </c>
      <c r="H181" s="36">
        <v>100</v>
      </c>
      <c r="I181" s="36">
        <v>100</v>
      </c>
      <c r="J181" s="900">
        <v>100</v>
      </c>
    </row>
    <row r="182" spans="1:10" ht="12" customHeight="1" outlineLevel="1">
      <c r="A182" s="31" t="s">
        <v>1375</v>
      </c>
      <c r="B182" s="31">
        <v>104</v>
      </c>
      <c r="C182" s="31" t="s">
        <v>1327</v>
      </c>
      <c r="D182" s="31" t="s">
        <v>1226</v>
      </c>
      <c r="E182" s="32" t="s">
        <v>316</v>
      </c>
      <c r="F182" s="875">
        <v>5</v>
      </c>
      <c r="G182" s="886">
        <v>14.8</v>
      </c>
      <c r="H182" s="34">
        <v>45</v>
      </c>
      <c r="I182" s="34">
        <v>0</v>
      </c>
      <c r="J182" s="899">
        <v>0</v>
      </c>
    </row>
    <row r="183" spans="1:10" ht="12" customHeight="1" outlineLevel="1">
      <c r="A183" s="31" t="s">
        <v>1375</v>
      </c>
      <c r="B183" s="31">
        <v>104</v>
      </c>
      <c r="C183" s="31" t="s">
        <v>1327</v>
      </c>
      <c r="D183" s="31" t="s">
        <v>1226</v>
      </c>
      <c r="E183" s="32" t="s">
        <v>308</v>
      </c>
      <c r="F183" s="875">
        <v>940</v>
      </c>
      <c r="G183" s="886">
        <v>798.2</v>
      </c>
      <c r="H183" s="34">
        <v>740</v>
      </c>
      <c r="I183" s="34">
        <v>942</v>
      </c>
      <c r="J183" s="899">
        <v>0</v>
      </c>
    </row>
    <row r="184" spans="1:10" ht="12" customHeight="1" outlineLevel="1">
      <c r="A184" s="31" t="s">
        <v>1375</v>
      </c>
      <c r="B184" s="31">
        <v>104</v>
      </c>
      <c r="C184" s="31">
        <v>5212</v>
      </c>
      <c r="D184" s="31">
        <v>3392</v>
      </c>
      <c r="E184" s="35" t="s">
        <v>23</v>
      </c>
      <c r="F184" s="876">
        <v>75</v>
      </c>
      <c r="G184" s="887">
        <v>75</v>
      </c>
      <c r="H184" s="36">
        <v>0</v>
      </c>
      <c r="I184" s="36">
        <v>0</v>
      </c>
      <c r="J184" s="900">
        <v>0</v>
      </c>
    </row>
    <row r="185" spans="1:10" ht="12" customHeight="1" outlineLevel="1">
      <c r="A185" s="31" t="s">
        <v>1375</v>
      </c>
      <c r="B185" s="31">
        <v>104</v>
      </c>
      <c r="C185" s="31">
        <v>5221</v>
      </c>
      <c r="D185" s="31">
        <v>3392</v>
      </c>
      <c r="E185" s="32" t="s">
        <v>1659</v>
      </c>
      <c r="F185" s="877">
        <v>0</v>
      </c>
      <c r="G185" s="888">
        <v>0</v>
      </c>
      <c r="H185" s="36">
        <v>0</v>
      </c>
      <c r="I185" s="36">
        <v>267</v>
      </c>
      <c r="J185" s="127">
        <v>0</v>
      </c>
    </row>
    <row r="186" spans="1:51" s="8" customFormat="1" ht="12" customHeight="1" outlineLevel="1">
      <c r="A186" s="31" t="s">
        <v>1375</v>
      </c>
      <c r="B186" s="31">
        <v>104</v>
      </c>
      <c r="C186" s="31">
        <v>5222</v>
      </c>
      <c r="D186" s="31">
        <v>3392</v>
      </c>
      <c r="E186" s="32" t="s">
        <v>1667</v>
      </c>
      <c r="F186" s="876">
        <v>400</v>
      </c>
      <c r="G186" s="887">
        <v>400</v>
      </c>
      <c r="H186" s="36">
        <v>400</v>
      </c>
      <c r="I186" s="36">
        <v>133</v>
      </c>
      <c r="J186" s="900">
        <v>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10" ht="12" customHeight="1" outlineLevel="1">
      <c r="A187" s="31" t="s">
        <v>1375</v>
      </c>
      <c r="B187" s="31">
        <v>104</v>
      </c>
      <c r="C187" s="31" t="s">
        <v>1350</v>
      </c>
      <c r="D187" s="31" t="s">
        <v>1377</v>
      </c>
      <c r="E187" s="32" t="s">
        <v>458</v>
      </c>
      <c r="F187" s="876">
        <v>10</v>
      </c>
      <c r="G187" s="887">
        <v>10</v>
      </c>
      <c r="H187" s="36">
        <v>10</v>
      </c>
      <c r="I187" s="36">
        <v>0</v>
      </c>
      <c r="J187" s="900">
        <v>0</v>
      </c>
    </row>
    <row r="188" spans="1:10" ht="12" customHeight="1" outlineLevel="1">
      <c r="A188" s="31" t="s">
        <v>1375</v>
      </c>
      <c r="B188" s="31">
        <v>104</v>
      </c>
      <c r="C188" s="31" t="s">
        <v>1350</v>
      </c>
      <c r="D188" s="31" t="s">
        <v>1377</v>
      </c>
      <c r="E188" s="32" t="s">
        <v>742</v>
      </c>
      <c r="F188" s="876">
        <v>30</v>
      </c>
      <c r="G188" s="887">
        <v>30</v>
      </c>
      <c r="H188" s="36">
        <v>0</v>
      </c>
      <c r="I188" s="36">
        <v>0</v>
      </c>
      <c r="J188" s="900">
        <v>0</v>
      </c>
    </row>
    <row r="189" spans="1:10" ht="12" customHeight="1" outlineLevel="1">
      <c r="A189" s="31" t="s">
        <v>1375</v>
      </c>
      <c r="B189" s="31">
        <v>104</v>
      </c>
      <c r="C189" s="14">
        <v>5493</v>
      </c>
      <c r="D189" s="31">
        <v>3392</v>
      </c>
      <c r="E189" s="65" t="s">
        <v>1677</v>
      </c>
      <c r="F189" s="876">
        <v>10</v>
      </c>
      <c r="G189" s="887">
        <v>10</v>
      </c>
      <c r="H189" s="36">
        <v>0</v>
      </c>
      <c r="I189" s="36">
        <v>0</v>
      </c>
      <c r="J189" s="900">
        <v>0</v>
      </c>
    </row>
    <row r="190" spans="1:10" ht="12" customHeight="1" outlineLevel="1">
      <c r="A190" s="31" t="s">
        <v>1375</v>
      </c>
      <c r="B190" s="31">
        <v>104</v>
      </c>
      <c r="C190" s="31">
        <v>5169</v>
      </c>
      <c r="D190" s="31">
        <v>3319</v>
      </c>
      <c r="E190" s="32" t="s">
        <v>743</v>
      </c>
      <c r="F190" s="875">
        <v>60</v>
      </c>
      <c r="G190" s="886">
        <v>60</v>
      </c>
      <c r="H190" s="36">
        <v>0</v>
      </c>
      <c r="I190" s="36">
        <v>0</v>
      </c>
      <c r="J190" s="900">
        <v>0</v>
      </c>
    </row>
    <row r="191" spans="1:10" ht="12" customHeight="1">
      <c r="A191" s="856"/>
      <c r="B191" s="857" t="s">
        <v>1379</v>
      </c>
      <c r="C191" s="1082"/>
      <c r="D191" s="1083"/>
      <c r="E191" s="859" t="s">
        <v>1357</v>
      </c>
      <c r="F191" s="880">
        <f>SUBTOTAL(9,F131:F190)</f>
        <v>5893</v>
      </c>
      <c r="G191" s="892">
        <f>SUBTOTAL(9,G131:G190)</f>
        <v>5931.1</v>
      </c>
      <c r="H191" s="860">
        <f>SUBTOTAL(9,H131:H190)</f>
        <v>5379</v>
      </c>
      <c r="I191" s="860">
        <f>SUBTOTAL(9,I131:I190)</f>
        <v>5607</v>
      </c>
      <c r="J191" s="902">
        <f>SUBTOTAL(9,J131:J190)</f>
        <v>5532</v>
      </c>
    </row>
    <row r="192" spans="1:10" ht="12" customHeight="1" outlineLevel="1">
      <c r="A192" s="14">
        <v>2127</v>
      </c>
      <c r="B192" s="14" t="s">
        <v>1228</v>
      </c>
      <c r="C192" s="14" t="s">
        <v>1322</v>
      </c>
      <c r="D192" s="14" t="s">
        <v>1231</v>
      </c>
      <c r="E192" s="15" t="s">
        <v>1323</v>
      </c>
      <c r="F192" s="873">
        <v>1000</v>
      </c>
      <c r="G192" s="123">
        <v>975.4</v>
      </c>
      <c r="H192" s="6">
        <v>1200</v>
      </c>
      <c r="I192" s="6">
        <v>1200</v>
      </c>
      <c r="J192" s="127">
        <v>800</v>
      </c>
    </row>
    <row r="193" spans="1:10" ht="12" customHeight="1" outlineLevel="1">
      <c r="A193" s="14">
        <v>2128</v>
      </c>
      <c r="B193" s="14" t="s">
        <v>1228</v>
      </c>
      <c r="C193" s="14">
        <v>5166</v>
      </c>
      <c r="D193" s="14">
        <v>3119</v>
      </c>
      <c r="E193" s="15" t="s">
        <v>635</v>
      </c>
      <c r="F193" s="873">
        <v>0</v>
      </c>
      <c r="G193" s="123">
        <v>0</v>
      </c>
      <c r="H193" s="6">
        <v>0</v>
      </c>
      <c r="I193" s="6">
        <v>0</v>
      </c>
      <c r="J193" s="127">
        <v>200</v>
      </c>
    </row>
    <row r="194" spans="1:10" ht="12" customHeight="1" outlineLevel="1">
      <c r="A194" s="14">
        <v>2129</v>
      </c>
      <c r="B194" s="14">
        <v>105</v>
      </c>
      <c r="C194" s="14">
        <v>5166</v>
      </c>
      <c r="D194" s="14">
        <v>3639</v>
      </c>
      <c r="E194" s="15" t="s">
        <v>1339</v>
      </c>
      <c r="F194" s="873">
        <v>20</v>
      </c>
      <c r="G194" s="123">
        <v>3.2</v>
      </c>
      <c r="H194" s="6">
        <v>20</v>
      </c>
      <c r="I194" s="6">
        <v>20</v>
      </c>
      <c r="J194" s="127">
        <v>30</v>
      </c>
    </row>
    <row r="195" spans="1:10" ht="12" customHeight="1" outlineLevel="1">
      <c r="A195" s="14">
        <v>2130</v>
      </c>
      <c r="B195" s="14" t="s">
        <v>1228</v>
      </c>
      <c r="C195" s="14">
        <v>5167</v>
      </c>
      <c r="D195" s="14">
        <v>3639</v>
      </c>
      <c r="E195" s="15" t="s">
        <v>1381</v>
      </c>
      <c r="F195" s="873">
        <v>20</v>
      </c>
      <c r="G195" s="123">
        <v>0.9</v>
      </c>
      <c r="H195" s="6">
        <v>20</v>
      </c>
      <c r="I195" s="6">
        <v>20</v>
      </c>
      <c r="J195" s="127">
        <v>20</v>
      </c>
    </row>
    <row r="196" spans="1:10" ht="12" customHeight="1" outlineLevel="1">
      <c r="A196" s="14">
        <v>2131</v>
      </c>
      <c r="B196" s="14" t="s">
        <v>1228</v>
      </c>
      <c r="C196" s="14">
        <v>5169</v>
      </c>
      <c r="D196" s="14">
        <v>3599</v>
      </c>
      <c r="E196" s="15" t="s">
        <v>324</v>
      </c>
      <c r="F196" s="873">
        <v>150</v>
      </c>
      <c r="G196" s="123">
        <v>40.3</v>
      </c>
      <c r="H196" s="6">
        <v>200</v>
      </c>
      <c r="I196" s="6">
        <v>200</v>
      </c>
      <c r="J196" s="127">
        <v>180</v>
      </c>
    </row>
    <row r="197" spans="1:10" ht="12" customHeight="1" outlineLevel="1">
      <c r="A197" s="14">
        <v>2132</v>
      </c>
      <c r="B197" s="14" t="s">
        <v>1228</v>
      </c>
      <c r="C197" s="14">
        <v>5169</v>
      </c>
      <c r="D197" s="14">
        <v>3639</v>
      </c>
      <c r="E197" s="15" t="s">
        <v>323</v>
      </c>
      <c r="F197" s="873">
        <v>20</v>
      </c>
      <c r="G197" s="123">
        <v>10</v>
      </c>
      <c r="H197" s="6">
        <v>20</v>
      </c>
      <c r="I197" s="6">
        <v>60</v>
      </c>
      <c r="J197" s="127">
        <v>60</v>
      </c>
    </row>
    <row r="198" spans="1:10" ht="12" customHeight="1" outlineLevel="1">
      <c r="A198" s="14">
        <v>2133</v>
      </c>
      <c r="B198" s="14" t="s">
        <v>1228</v>
      </c>
      <c r="C198" s="14">
        <v>5171</v>
      </c>
      <c r="D198" s="14">
        <v>3421</v>
      </c>
      <c r="E198" s="15" t="s">
        <v>1177</v>
      </c>
      <c r="F198" s="873">
        <v>400</v>
      </c>
      <c r="G198" s="123">
        <v>93.7</v>
      </c>
      <c r="H198" s="6">
        <v>1500</v>
      </c>
      <c r="I198" s="6">
        <v>1500</v>
      </c>
      <c r="J198" s="127">
        <v>400</v>
      </c>
    </row>
    <row r="199" spans="1:10" ht="12" customHeight="1" outlineLevel="1">
      <c r="A199" s="14">
        <v>2134</v>
      </c>
      <c r="B199" s="14">
        <v>105</v>
      </c>
      <c r="C199" s="14">
        <v>5194</v>
      </c>
      <c r="D199" s="14">
        <v>3421</v>
      </c>
      <c r="E199" s="15" t="s">
        <v>1376</v>
      </c>
      <c r="F199" s="873">
        <v>0</v>
      </c>
      <c r="G199" s="123">
        <v>39.9</v>
      </c>
      <c r="H199" s="6">
        <v>30</v>
      </c>
      <c r="I199" s="6">
        <v>30</v>
      </c>
      <c r="J199" s="127">
        <v>30</v>
      </c>
    </row>
    <row r="200" spans="1:10" ht="12" customHeight="1" outlineLevel="1">
      <c r="A200" s="14">
        <v>2135</v>
      </c>
      <c r="B200" s="14">
        <v>105</v>
      </c>
      <c r="C200" s="14">
        <v>5222</v>
      </c>
      <c r="D200" s="14">
        <v>3421</v>
      </c>
      <c r="E200" s="15" t="s">
        <v>1668</v>
      </c>
      <c r="F200" s="873">
        <v>0</v>
      </c>
      <c r="G200" s="123">
        <v>226</v>
      </c>
      <c r="H200" s="6">
        <v>350</v>
      </c>
      <c r="I200" s="6">
        <v>350</v>
      </c>
      <c r="J200" s="127">
        <v>300</v>
      </c>
    </row>
    <row r="201" spans="1:10" ht="12" customHeight="1" outlineLevel="1">
      <c r="A201" s="14">
        <v>2136</v>
      </c>
      <c r="B201" s="14" t="s">
        <v>1228</v>
      </c>
      <c r="C201" s="14">
        <v>5222</v>
      </c>
      <c r="D201" s="14" t="s">
        <v>1382</v>
      </c>
      <c r="E201" s="15" t="s">
        <v>1669</v>
      </c>
      <c r="F201" s="873">
        <v>12300</v>
      </c>
      <c r="G201" s="123">
        <v>13157.2</v>
      </c>
      <c r="H201" s="6">
        <v>13250</v>
      </c>
      <c r="I201" s="6">
        <v>13285</v>
      </c>
      <c r="J201" s="127">
        <v>12000</v>
      </c>
    </row>
    <row r="202" spans="1:10" ht="13.5" customHeight="1" outlineLevel="1">
      <c r="A202" s="14">
        <v>2137</v>
      </c>
      <c r="B202" s="14">
        <v>105</v>
      </c>
      <c r="C202" s="14" t="s">
        <v>1350</v>
      </c>
      <c r="D202" s="14" t="s">
        <v>1382</v>
      </c>
      <c r="E202" s="15" t="s">
        <v>1673</v>
      </c>
      <c r="F202" s="873">
        <v>300</v>
      </c>
      <c r="G202" s="123">
        <v>66</v>
      </c>
      <c r="H202" s="6">
        <v>150</v>
      </c>
      <c r="I202" s="6">
        <v>150</v>
      </c>
      <c r="J202" s="127">
        <v>150</v>
      </c>
    </row>
    <row r="203" spans="1:10" ht="12" customHeight="1" outlineLevel="1">
      <c r="A203" s="14">
        <v>2138</v>
      </c>
      <c r="B203" s="14">
        <v>105</v>
      </c>
      <c r="C203" s="14">
        <v>5229</v>
      </c>
      <c r="D203" s="14">
        <v>3421</v>
      </c>
      <c r="E203" s="15" t="s">
        <v>527</v>
      </c>
      <c r="F203" s="873">
        <v>400</v>
      </c>
      <c r="G203" s="123">
        <v>276</v>
      </c>
      <c r="H203" s="6">
        <v>200</v>
      </c>
      <c r="I203" s="6">
        <v>200</v>
      </c>
      <c r="J203" s="127">
        <v>200</v>
      </c>
    </row>
    <row r="204" spans="1:10" ht="12" customHeight="1" outlineLevel="1">
      <c r="A204" s="14">
        <v>2139</v>
      </c>
      <c r="B204" s="14">
        <v>105</v>
      </c>
      <c r="C204" s="14">
        <v>5901</v>
      </c>
      <c r="D204" s="14">
        <v>3639</v>
      </c>
      <c r="E204" s="15" t="s">
        <v>1681</v>
      </c>
      <c r="F204" s="873">
        <v>500</v>
      </c>
      <c r="G204" s="123">
        <v>0</v>
      </c>
      <c r="H204" s="6">
        <v>300</v>
      </c>
      <c r="I204" s="6">
        <v>22</v>
      </c>
      <c r="J204" s="127">
        <v>150</v>
      </c>
    </row>
    <row r="205" spans="1:10" ht="12" customHeight="1" outlineLevel="1">
      <c r="A205" s="14" t="s">
        <v>1375</v>
      </c>
      <c r="B205" s="14">
        <v>105</v>
      </c>
      <c r="C205" s="14">
        <v>5019</v>
      </c>
      <c r="D205" s="14">
        <v>3111</v>
      </c>
      <c r="E205" s="15" t="s">
        <v>529</v>
      </c>
      <c r="F205" s="873">
        <v>0</v>
      </c>
      <c r="G205" s="123">
        <v>1249.8</v>
      </c>
      <c r="H205" s="6">
        <v>1500</v>
      </c>
      <c r="I205" s="6">
        <v>1500</v>
      </c>
      <c r="J205" s="127">
        <v>0</v>
      </c>
    </row>
    <row r="206" spans="1:10" ht="12" customHeight="1" outlineLevel="1">
      <c r="A206" s="14" t="s">
        <v>1375</v>
      </c>
      <c r="B206" s="14">
        <v>105</v>
      </c>
      <c r="C206" s="14">
        <v>5039</v>
      </c>
      <c r="D206" s="14">
        <v>3111</v>
      </c>
      <c r="E206" s="15" t="s">
        <v>553</v>
      </c>
      <c r="F206" s="873">
        <v>0</v>
      </c>
      <c r="G206" s="123">
        <v>348.7</v>
      </c>
      <c r="H206" s="6">
        <v>500</v>
      </c>
      <c r="I206" s="6">
        <v>500</v>
      </c>
      <c r="J206" s="127">
        <v>0</v>
      </c>
    </row>
    <row r="207" spans="1:10" ht="12" customHeight="1" outlineLevel="1">
      <c r="A207" s="14" t="s">
        <v>1375</v>
      </c>
      <c r="B207" s="14">
        <v>105</v>
      </c>
      <c r="C207" s="14">
        <v>5019</v>
      </c>
      <c r="D207" s="14">
        <v>3113</v>
      </c>
      <c r="E207" s="15" t="s">
        <v>530</v>
      </c>
      <c r="F207" s="873">
        <v>0</v>
      </c>
      <c r="G207" s="123">
        <v>870.7</v>
      </c>
      <c r="H207" s="6">
        <v>1000</v>
      </c>
      <c r="I207" s="6">
        <v>979</v>
      </c>
      <c r="J207" s="127">
        <v>0</v>
      </c>
    </row>
    <row r="208" spans="1:10" ht="12" customHeight="1" outlineLevel="1">
      <c r="A208" s="14" t="s">
        <v>1375</v>
      </c>
      <c r="B208" s="14">
        <v>105</v>
      </c>
      <c r="C208" s="14">
        <v>5039</v>
      </c>
      <c r="D208" s="14">
        <v>3113</v>
      </c>
      <c r="E208" s="15" t="s">
        <v>553</v>
      </c>
      <c r="F208" s="873">
        <v>0</v>
      </c>
      <c r="G208" s="123">
        <v>240.5</v>
      </c>
      <c r="H208" s="6">
        <v>300</v>
      </c>
      <c r="I208" s="6">
        <v>292.6</v>
      </c>
      <c r="J208" s="127">
        <v>0</v>
      </c>
    </row>
    <row r="209" spans="1:10" ht="12" customHeight="1" outlineLevel="1">
      <c r="A209" s="14" t="s">
        <v>1375</v>
      </c>
      <c r="B209" s="14">
        <v>105</v>
      </c>
      <c r="C209" s="14">
        <v>5019</v>
      </c>
      <c r="D209" s="14">
        <v>3141</v>
      </c>
      <c r="E209" s="15" t="s">
        <v>144</v>
      </c>
      <c r="F209" s="873">
        <v>0</v>
      </c>
      <c r="G209" s="123">
        <v>0</v>
      </c>
      <c r="H209" s="6">
        <v>0</v>
      </c>
      <c r="I209" s="6">
        <v>21</v>
      </c>
      <c r="J209" s="127">
        <v>0</v>
      </c>
    </row>
    <row r="210" spans="1:10" ht="12" customHeight="1" outlineLevel="1">
      <c r="A210" s="14" t="s">
        <v>1375</v>
      </c>
      <c r="B210" s="14">
        <v>105</v>
      </c>
      <c r="C210" s="14">
        <v>5039</v>
      </c>
      <c r="D210" s="14">
        <v>3141</v>
      </c>
      <c r="E210" s="15" t="s">
        <v>553</v>
      </c>
      <c r="F210" s="873">
        <v>0</v>
      </c>
      <c r="G210" s="123">
        <v>0</v>
      </c>
      <c r="H210" s="6">
        <v>0</v>
      </c>
      <c r="I210" s="6">
        <v>7.4</v>
      </c>
      <c r="J210" s="127">
        <v>0</v>
      </c>
    </row>
    <row r="211" spans="1:10" ht="12" customHeight="1" outlineLevel="1">
      <c r="A211" s="14" t="s">
        <v>1375</v>
      </c>
      <c r="B211" s="14" t="s">
        <v>1228</v>
      </c>
      <c r="C211" s="14">
        <v>5164</v>
      </c>
      <c r="D211" s="14">
        <v>3599</v>
      </c>
      <c r="E211" s="15" t="s">
        <v>1355</v>
      </c>
      <c r="F211" s="873">
        <v>0</v>
      </c>
      <c r="G211" s="123">
        <v>18.1</v>
      </c>
      <c r="H211" s="6">
        <v>0</v>
      </c>
      <c r="I211" s="6">
        <v>0</v>
      </c>
      <c r="J211" s="127">
        <v>0</v>
      </c>
    </row>
    <row r="212" spans="1:10" ht="12" customHeight="1" outlineLevel="1">
      <c r="A212" s="14" t="s">
        <v>1375</v>
      </c>
      <c r="B212" s="14" t="s">
        <v>1228</v>
      </c>
      <c r="C212" s="14">
        <v>5166</v>
      </c>
      <c r="D212" s="14">
        <v>3111</v>
      </c>
      <c r="E212" s="15" t="s">
        <v>747</v>
      </c>
      <c r="F212" s="873">
        <v>0</v>
      </c>
      <c r="G212" s="123">
        <v>41.9</v>
      </c>
      <c r="H212" s="6">
        <v>0</v>
      </c>
      <c r="I212" s="6">
        <v>0</v>
      </c>
      <c r="J212" s="127">
        <v>0</v>
      </c>
    </row>
    <row r="213" spans="1:10" ht="12" customHeight="1" outlineLevel="1">
      <c r="A213" s="14" t="s">
        <v>1375</v>
      </c>
      <c r="B213" s="14" t="s">
        <v>1228</v>
      </c>
      <c r="C213" s="14">
        <v>5166</v>
      </c>
      <c r="D213" s="14">
        <v>3113</v>
      </c>
      <c r="E213" s="15" t="s">
        <v>747</v>
      </c>
      <c r="F213" s="873">
        <v>0</v>
      </c>
      <c r="G213" s="123">
        <v>17.2</v>
      </c>
      <c r="H213" s="6">
        <v>0</v>
      </c>
      <c r="I213" s="6">
        <v>0</v>
      </c>
      <c r="J213" s="127">
        <v>0</v>
      </c>
    </row>
    <row r="214" spans="1:10" ht="12" customHeight="1" outlineLevel="1">
      <c r="A214" s="14" t="s">
        <v>1375</v>
      </c>
      <c r="B214" s="14" t="s">
        <v>1228</v>
      </c>
      <c r="C214" s="14">
        <v>5166</v>
      </c>
      <c r="D214" s="14">
        <v>3141</v>
      </c>
      <c r="E214" s="15" t="s">
        <v>747</v>
      </c>
      <c r="F214" s="873">
        <v>0</v>
      </c>
      <c r="G214" s="123">
        <v>15</v>
      </c>
      <c r="H214" s="6">
        <v>0</v>
      </c>
      <c r="I214" s="6">
        <v>0</v>
      </c>
      <c r="J214" s="127">
        <v>0</v>
      </c>
    </row>
    <row r="215" spans="1:10" ht="12" customHeight="1" outlineLevel="1">
      <c r="A215" s="14" t="s">
        <v>1375</v>
      </c>
      <c r="B215" s="14" t="s">
        <v>1228</v>
      </c>
      <c r="C215" s="14">
        <v>5169</v>
      </c>
      <c r="D215" s="14">
        <v>3113</v>
      </c>
      <c r="E215" s="15" t="s">
        <v>748</v>
      </c>
      <c r="F215" s="873">
        <v>0</v>
      </c>
      <c r="G215" s="123">
        <v>519.7</v>
      </c>
      <c r="H215" s="6">
        <v>0</v>
      </c>
      <c r="I215" s="6">
        <v>0</v>
      </c>
      <c r="J215" s="127">
        <v>0</v>
      </c>
    </row>
    <row r="216" spans="1:10" ht="12" customHeight="1" outlineLevel="1">
      <c r="A216" s="14" t="s">
        <v>1375</v>
      </c>
      <c r="B216" s="14" t="s">
        <v>1228</v>
      </c>
      <c r="C216" s="14">
        <v>5169</v>
      </c>
      <c r="D216" s="14">
        <v>3111</v>
      </c>
      <c r="E216" s="15" t="s">
        <v>748</v>
      </c>
      <c r="F216" s="873">
        <v>0</v>
      </c>
      <c r="G216" s="123">
        <v>231.5</v>
      </c>
      <c r="H216" s="6">
        <v>0</v>
      </c>
      <c r="I216" s="6">
        <v>0</v>
      </c>
      <c r="J216" s="127">
        <v>0</v>
      </c>
    </row>
    <row r="217" spans="1:10" ht="12" customHeight="1" outlineLevel="1">
      <c r="A217" s="14" t="s">
        <v>1375</v>
      </c>
      <c r="B217" s="14" t="s">
        <v>1228</v>
      </c>
      <c r="C217" s="14">
        <v>5169</v>
      </c>
      <c r="D217" s="14">
        <v>3141</v>
      </c>
      <c r="E217" s="15" t="s">
        <v>748</v>
      </c>
      <c r="F217" s="873">
        <v>0</v>
      </c>
      <c r="G217" s="123">
        <v>19.5</v>
      </c>
      <c r="H217" s="6">
        <v>0</v>
      </c>
      <c r="I217" s="6">
        <v>0</v>
      </c>
      <c r="J217" s="127">
        <v>0</v>
      </c>
    </row>
    <row r="218" spans="1:10" ht="12" customHeight="1" outlineLevel="1">
      <c r="A218" s="14" t="s">
        <v>1375</v>
      </c>
      <c r="B218" s="14" t="s">
        <v>1228</v>
      </c>
      <c r="C218" s="14">
        <v>5171</v>
      </c>
      <c r="D218" s="14">
        <v>3111</v>
      </c>
      <c r="E218" s="15" t="s">
        <v>746</v>
      </c>
      <c r="F218" s="873">
        <v>0</v>
      </c>
      <c r="G218" s="123">
        <v>26898.4</v>
      </c>
      <c r="H218" s="6">
        <v>0</v>
      </c>
      <c r="I218" s="6">
        <v>0</v>
      </c>
      <c r="J218" s="127">
        <v>0</v>
      </c>
    </row>
    <row r="219" spans="1:10" ht="12" customHeight="1" outlineLevel="1">
      <c r="A219" s="14" t="s">
        <v>1375</v>
      </c>
      <c r="B219" s="14" t="s">
        <v>1228</v>
      </c>
      <c r="C219" s="14">
        <v>5171</v>
      </c>
      <c r="D219" s="14">
        <v>3113</v>
      </c>
      <c r="E219" s="15" t="s">
        <v>746</v>
      </c>
      <c r="F219" s="873">
        <v>0</v>
      </c>
      <c r="G219" s="123">
        <v>38100.5</v>
      </c>
      <c r="H219" s="6">
        <v>0</v>
      </c>
      <c r="I219" s="6">
        <v>0</v>
      </c>
      <c r="J219" s="127">
        <v>0</v>
      </c>
    </row>
    <row r="220" spans="1:10" ht="12" customHeight="1" outlineLevel="1">
      <c r="A220" s="14" t="s">
        <v>1375</v>
      </c>
      <c r="B220" s="14" t="s">
        <v>1228</v>
      </c>
      <c r="C220" s="14">
        <v>5171</v>
      </c>
      <c r="D220" s="14">
        <v>3141</v>
      </c>
      <c r="E220" s="15" t="s">
        <v>746</v>
      </c>
      <c r="F220" s="873">
        <v>0</v>
      </c>
      <c r="G220" s="123">
        <v>1220.5</v>
      </c>
      <c r="H220" s="6">
        <v>0</v>
      </c>
      <c r="I220" s="6">
        <v>0</v>
      </c>
      <c r="J220" s="127">
        <v>0</v>
      </c>
    </row>
    <row r="221" spans="1:10" ht="12" customHeight="1" outlineLevel="1">
      <c r="A221" s="14" t="s">
        <v>1375</v>
      </c>
      <c r="B221" s="14" t="s">
        <v>1228</v>
      </c>
      <c r="C221" s="14">
        <v>5175</v>
      </c>
      <c r="D221" s="14">
        <v>3599</v>
      </c>
      <c r="E221" s="15" t="s">
        <v>1356</v>
      </c>
      <c r="F221" s="873">
        <v>0</v>
      </c>
      <c r="G221" s="123">
        <v>75.1</v>
      </c>
      <c r="H221" s="6">
        <v>0</v>
      </c>
      <c r="I221" s="6">
        <v>0</v>
      </c>
      <c r="J221" s="127">
        <v>0</v>
      </c>
    </row>
    <row r="222" spans="1:10" ht="12" customHeight="1" outlineLevel="1">
      <c r="A222" s="14" t="s">
        <v>1375</v>
      </c>
      <c r="B222" s="14" t="s">
        <v>1228</v>
      </c>
      <c r="C222" s="14">
        <v>5212</v>
      </c>
      <c r="D222" s="14">
        <v>3421</v>
      </c>
      <c r="E222" s="15" t="s">
        <v>22</v>
      </c>
      <c r="F222" s="873">
        <v>0</v>
      </c>
      <c r="G222" s="123">
        <v>8</v>
      </c>
      <c r="H222" s="6">
        <v>0</v>
      </c>
      <c r="I222" s="6">
        <v>0</v>
      </c>
      <c r="J222" s="127">
        <v>0</v>
      </c>
    </row>
    <row r="223" spans="1:10" ht="12" customHeight="1" outlineLevel="1">
      <c r="A223" s="14" t="s">
        <v>1375</v>
      </c>
      <c r="B223" s="14" t="s">
        <v>1228</v>
      </c>
      <c r="C223" s="14">
        <v>5213</v>
      </c>
      <c r="D223" s="14">
        <v>3419</v>
      </c>
      <c r="E223" s="35" t="s">
        <v>1648</v>
      </c>
      <c r="F223" s="873">
        <v>400</v>
      </c>
      <c r="G223" s="123">
        <v>400</v>
      </c>
      <c r="H223" s="6">
        <v>0</v>
      </c>
      <c r="I223" s="6">
        <v>0</v>
      </c>
      <c r="J223" s="127">
        <v>0</v>
      </c>
    </row>
    <row r="224" spans="1:10" ht="12" customHeight="1" outlineLevel="1">
      <c r="A224" s="14" t="s">
        <v>1375</v>
      </c>
      <c r="B224" s="14">
        <v>105</v>
      </c>
      <c r="C224" s="14">
        <v>5222</v>
      </c>
      <c r="D224" s="14">
        <v>3419</v>
      </c>
      <c r="E224" s="32" t="s">
        <v>1670</v>
      </c>
      <c r="F224" s="873">
        <v>0</v>
      </c>
      <c r="G224" s="123">
        <v>900</v>
      </c>
      <c r="H224" s="6">
        <v>0</v>
      </c>
      <c r="I224" s="6">
        <v>0</v>
      </c>
      <c r="J224" s="127">
        <v>0</v>
      </c>
    </row>
    <row r="225" spans="1:10" ht="12" customHeight="1" outlineLevel="1">
      <c r="A225" s="14" t="s">
        <v>1375</v>
      </c>
      <c r="B225" s="14">
        <v>105</v>
      </c>
      <c r="C225" s="14">
        <v>5229</v>
      </c>
      <c r="D225" s="14">
        <v>3421</v>
      </c>
      <c r="E225" s="15" t="s">
        <v>744</v>
      </c>
      <c r="F225" s="873">
        <v>500</v>
      </c>
      <c r="G225" s="123">
        <v>0</v>
      </c>
      <c r="H225" s="6">
        <v>0</v>
      </c>
      <c r="I225" s="6">
        <v>0</v>
      </c>
      <c r="J225" s="127">
        <v>0</v>
      </c>
    </row>
    <row r="226" spans="1:10" ht="12" customHeight="1" outlineLevel="1">
      <c r="A226" s="14" t="s">
        <v>1375</v>
      </c>
      <c r="B226" s="14">
        <v>105</v>
      </c>
      <c r="C226" s="14">
        <v>5321</v>
      </c>
      <c r="D226" s="14">
        <v>3113</v>
      </c>
      <c r="E226" s="15" t="s">
        <v>528</v>
      </c>
      <c r="F226" s="873">
        <v>515</v>
      </c>
      <c r="G226" s="123">
        <v>506</v>
      </c>
      <c r="H226" s="6">
        <v>0</v>
      </c>
      <c r="I226" s="6">
        <v>200</v>
      </c>
      <c r="J226" s="127">
        <v>0</v>
      </c>
    </row>
    <row r="227" spans="1:10" ht="12" customHeight="1" outlineLevel="1">
      <c r="A227" s="14" t="s">
        <v>1375</v>
      </c>
      <c r="B227" s="14">
        <v>105</v>
      </c>
      <c r="C227" s="14">
        <v>5909</v>
      </c>
      <c r="D227" s="14">
        <v>3111</v>
      </c>
      <c r="E227" s="15" t="s">
        <v>745</v>
      </c>
      <c r="F227" s="873">
        <v>0</v>
      </c>
      <c r="G227" s="123">
        <v>3.5</v>
      </c>
      <c r="H227" s="6">
        <v>0</v>
      </c>
      <c r="I227" s="6">
        <v>0</v>
      </c>
      <c r="J227" s="127">
        <v>0</v>
      </c>
    </row>
    <row r="228" spans="1:10" ht="12" customHeight="1">
      <c r="A228" s="856"/>
      <c r="B228" s="857" t="s">
        <v>226</v>
      </c>
      <c r="C228" s="1082"/>
      <c r="D228" s="1083"/>
      <c r="E228" s="859" t="s">
        <v>1612</v>
      </c>
      <c r="F228" s="880">
        <f>SUBTOTAL(9,F192:F227)</f>
        <v>16525</v>
      </c>
      <c r="G228" s="892">
        <f>SUBTOTAL(9,G192:G227)</f>
        <v>86573.20000000001</v>
      </c>
      <c r="H228" s="860">
        <f>SUBTOTAL(9,H192:H227)</f>
        <v>20540</v>
      </c>
      <c r="I228" s="860">
        <f>SUBTOTAL(9,I192:I227)</f>
        <v>20537</v>
      </c>
      <c r="J228" s="902">
        <f>SUBTOTAL(9,J192:J227)</f>
        <v>14520</v>
      </c>
    </row>
    <row r="229" spans="1:10" ht="12" customHeight="1" outlineLevel="1">
      <c r="A229" s="14">
        <v>2140</v>
      </c>
      <c r="B229" s="14" t="s">
        <v>1233</v>
      </c>
      <c r="C229" s="14">
        <v>5021</v>
      </c>
      <c r="D229" s="14">
        <v>4318</v>
      </c>
      <c r="E229" s="15" t="s">
        <v>1383</v>
      </c>
      <c r="F229" s="873">
        <v>105</v>
      </c>
      <c r="G229" s="123">
        <v>104.8</v>
      </c>
      <c r="H229" s="6">
        <v>105</v>
      </c>
      <c r="I229" s="6">
        <v>105</v>
      </c>
      <c r="J229" s="127">
        <v>90</v>
      </c>
    </row>
    <row r="230" spans="1:10" ht="12" customHeight="1" outlineLevel="1">
      <c r="A230" s="14">
        <v>2141</v>
      </c>
      <c r="B230" s="14" t="s">
        <v>1233</v>
      </c>
      <c r="C230" s="14">
        <v>5021</v>
      </c>
      <c r="D230" s="14">
        <v>4399</v>
      </c>
      <c r="E230" s="15" t="s">
        <v>567</v>
      </c>
      <c r="F230" s="873">
        <v>0</v>
      </c>
      <c r="G230" s="123">
        <v>0</v>
      </c>
      <c r="H230" s="6">
        <v>0</v>
      </c>
      <c r="I230" s="6">
        <v>100</v>
      </c>
      <c r="J230" s="127">
        <v>30</v>
      </c>
    </row>
    <row r="231" spans="1:10" ht="12" customHeight="1" outlineLevel="1">
      <c r="A231" s="14">
        <v>2142</v>
      </c>
      <c r="B231" s="14" t="s">
        <v>1233</v>
      </c>
      <c r="C231" s="14">
        <v>5031</v>
      </c>
      <c r="D231" s="14">
        <v>4318</v>
      </c>
      <c r="E231" s="15" t="s">
        <v>1425</v>
      </c>
      <c r="F231" s="873">
        <v>20</v>
      </c>
      <c r="G231" s="123">
        <v>16.8</v>
      </c>
      <c r="H231" s="6">
        <v>20</v>
      </c>
      <c r="I231" s="6">
        <v>20</v>
      </c>
      <c r="J231" s="127">
        <v>20</v>
      </c>
    </row>
    <row r="232" spans="1:10" ht="12" customHeight="1" outlineLevel="1">
      <c r="A232" s="14">
        <v>2143</v>
      </c>
      <c r="B232" s="14" t="s">
        <v>1233</v>
      </c>
      <c r="C232" s="14">
        <v>5032</v>
      </c>
      <c r="D232" s="14">
        <v>4318</v>
      </c>
      <c r="E232" s="15" t="s">
        <v>269</v>
      </c>
      <c r="F232" s="873">
        <v>10</v>
      </c>
      <c r="G232" s="123">
        <v>0.5</v>
      </c>
      <c r="H232" s="6">
        <v>10</v>
      </c>
      <c r="I232" s="6">
        <v>10</v>
      </c>
      <c r="J232" s="127">
        <v>10</v>
      </c>
    </row>
    <row r="233" spans="1:10" ht="12" customHeight="1" outlineLevel="1">
      <c r="A233" s="14">
        <v>2144</v>
      </c>
      <c r="B233" s="14" t="s">
        <v>1233</v>
      </c>
      <c r="C233" s="14" t="s">
        <v>1308</v>
      </c>
      <c r="D233" s="14">
        <v>4318</v>
      </c>
      <c r="E233" s="15" t="s">
        <v>1384</v>
      </c>
      <c r="F233" s="873">
        <v>5</v>
      </c>
      <c r="G233" s="123">
        <v>0</v>
      </c>
      <c r="H233" s="6">
        <v>10</v>
      </c>
      <c r="I233" s="6">
        <v>10</v>
      </c>
      <c r="J233" s="127">
        <v>10</v>
      </c>
    </row>
    <row r="234" spans="1:10" ht="12" customHeight="1" outlineLevel="1">
      <c r="A234" s="14">
        <v>2145</v>
      </c>
      <c r="B234" s="14">
        <v>106</v>
      </c>
      <c r="C234" s="14">
        <v>5136</v>
      </c>
      <c r="D234" s="14">
        <v>3541</v>
      </c>
      <c r="E234" s="15" t="s">
        <v>427</v>
      </c>
      <c r="F234" s="873">
        <v>10</v>
      </c>
      <c r="G234" s="123">
        <v>10</v>
      </c>
      <c r="H234" s="6">
        <v>20</v>
      </c>
      <c r="I234" s="6">
        <v>20</v>
      </c>
      <c r="J234" s="127">
        <v>20</v>
      </c>
    </row>
    <row r="235" spans="1:10" ht="12" customHeight="1" outlineLevel="1">
      <c r="A235" s="14">
        <v>2146</v>
      </c>
      <c r="B235" s="14" t="s">
        <v>1233</v>
      </c>
      <c r="C235" s="14" t="s">
        <v>1309</v>
      </c>
      <c r="D235" s="14">
        <v>4318</v>
      </c>
      <c r="E235" s="15" t="s">
        <v>1686</v>
      </c>
      <c r="F235" s="873">
        <v>20</v>
      </c>
      <c r="G235" s="123">
        <v>22.4</v>
      </c>
      <c r="H235" s="6">
        <v>20</v>
      </c>
      <c r="I235" s="6">
        <v>20</v>
      </c>
      <c r="J235" s="127">
        <v>22</v>
      </c>
    </row>
    <row r="236" spans="1:10" ht="12" customHeight="1" outlineLevel="1">
      <c r="A236" s="14">
        <v>2147</v>
      </c>
      <c r="B236" s="14" t="s">
        <v>1233</v>
      </c>
      <c r="C236" s="14">
        <v>5136</v>
      </c>
      <c r="D236" s="14">
        <v>4341</v>
      </c>
      <c r="E236" s="15" t="s">
        <v>1385</v>
      </c>
      <c r="F236" s="873">
        <v>5</v>
      </c>
      <c r="G236" s="123">
        <v>1.8</v>
      </c>
      <c r="H236" s="6">
        <v>5</v>
      </c>
      <c r="I236" s="6">
        <v>5</v>
      </c>
      <c r="J236" s="127">
        <v>5</v>
      </c>
    </row>
    <row r="237" spans="1:10" ht="12" customHeight="1" outlineLevel="1">
      <c r="A237" s="14">
        <v>2148</v>
      </c>
      <c r="B237" s="14" t="s">
        <v>1233</v>
      </c>
      <c r="C237" s="14" t="s">
        <v>1310</v>
      </c>
      <c r="D237" s="14">
        <v>4318</v>
      </c>
      <c r="E237" s="15" t="s">
        <v>272</v>
      </c>
      <c r="F237" s="873">
        <v>15</v>
      </c>
      <c r="G237" s="123">
        <v>142.7</v>
      </c>
      <c r="H237" s="6">
        <v>40</v>
      </c>
      <c r="I237" s="6">
        <v>40</v>
      </c>
      <c r="J237" s="127">
        <v>30</v>
      </c>
    </row>
    <row r="238" spans="1:10" ht="12" customHeight="1" outlineLevel="1">
      <c r="A238" s="14">
        <v>2149</v>
      </c>
      <c r="B238" s="14" t="s">
        <v>1233</v>
      </c>
      <c r="C238" s="14">
        <v>5137</v>
      </c>
      <c r="D238" s="14">
        <v>4341</v>
      </c>
      <c r="E238" s="15" t="s">
        <v>273</v>
      </c>
      <c r="F238" s="873">
        <v>15</v>
      </c>
      <c r="G238" s="123">
        <v>23.1</v>
      </c>
      <c r="H238" s="6">
        <v>15</v>
      </c>
      <c r="I238" s="6">
        <v>15</v>
      </c>
      <c r="J238" s="127">
        <v>15</v>
      </c>
    </row>
    <row r="239" spans="1:10" ht="12" customHeight="1" outlineLevel="1">
      <c r="A239" s="14">
        <v>2150</v>
      </c>
      <c r="B239" s="14" t="s">
        <v>1233</v>
      </c>
      <c r="C239" s="14" t="s">
        <v>1311</v>
      </c>
      <c r="D239" s="14">
        <v>3541</v>
      </c>
      <c r="E239" s="15" t="s">
        <v>145</v>
      </c>
      <c r="F239" s="873">
        <v>0</v>
      </c>
      <c r="G239" s="123">
        <v>0</v>
      </c>
      <c r="H239" s="6">
        <v>10</v>
      </c>
      <c r="I239" s="6">
        <v>3</v>
      </c>
      <c r="J239" s="127">
        <v>10</v>
      </c>
    </row>
    <row r="240" spans="1:10" ht="12" customHeight="1" outlineLevel="1">
      <c r="A240" s="14">
        <v>2151</v>
      </c>
      <c r="B240" s="14" t="s">
        <v>1233</v>
      </c>
      <c r="C240" s="14" t="s">
        <v>1311</v>
      </c>
      <c r="D240" s="14">
        <v>4318</v>
      </c>
      <c r="E240" s="15" t="s">
        <v>556</v>
      </c>
      <c r="F240" s="873">
        <v>15</v>
      </c>
      <c r="G240" s="123">
        <v>18.8</v>
      </c>
      <c r="H240" s="6">
        <v>15</v>
      </c>
      <c r="I240" s="6">
        <v>15</v>
      </c>
      <c r="J240" s="127">
        <v>15</v>
      </c>
    </row>
    <row r="241" spans="1:10" ht="12" customHeight="1" outlineLevel="1">
      <c r="A241" s="14">
        <v>2152</v>
      </c>
      <c r="B241" s="14" t="s">
        <v>1233</v>
      </c>
      <c r="C241" s="14">
        <v>5139</v>
      </c>
      <c r="D241" s="14">
        <v>4341</v>
      </c>
      <c r="E241" s="15" t="s">
        <v>146</v>
      </c>
      <c r="F241" s="873">
        <v>15</v>
      </c>
      <c r="G241" s="123">
        <v>0.7</v>
      </c>
      <c r="H241" s="6">
        <v>15</v>
      </c>
      <c r="I241" s="6">
        <v>15</v>
      </c>
      <c r="J241" s="127">
        <v>15</v>
      </c>
    </row>
    <row r="242" spans="1:10" ht="12" customHeight="1" outlineLevel="1">
      <c r="A242" s="14">
        <v>2153</v>
      </c>
      <c r="B242" s="14">
        <v>106</v>
      </c>
      <c r="C242" s="14">
        <v>5151</v>
      </c>
      <c r="D242" s="14">
        <v>3541</v>
      </c>
      <c r="E242" s="15" t="s">
        <v>1446</v>
      </c>
      <c r="F242" s="873">
        <v>0</v>
      </c>
      <c r="G242" s="123">
        <v>1</v>
      </c>
      <c r="H242" s="6">
        <v>12</v>
      </c>
      <c r="I242" s="6">
        <v>5</v>
      </c>
      <c r="J242" s="127">
        <v>10</v>
      </c>
    </row>
    <row r="243" spans="1:10" ht="12" customHeight="1" outlineLevel="1">
      <c r="A243" s="14">
        <v>2154</v>
      </c>
      <c r="B243" s="14" t="s">
        <v>1233</v>
      </c>
      <c r="C243" s="14" t="s">
        <v>1312</v>
      </c>
      <c r="D243" s="14">
        <v>4318</v>
      </c>
      <c r="E243" s="15" t="s">
        <v>282</v>
      </c>
      <c r="F243" s="873">
        <v>27</v>
      </c>
      <c r="G243" s="123">
        <v>32.7</v>
      </c>
      <c r="H243" s="6">
        <v>27</v>
      </c>
      <c r="I243" s="6">
        <v>27</v>
      </c>
      <c r="J243" s="127">
        <v>35</v>
      </c>
    </row>
    <row r="244" spans="1:10" ht="12" customHeight="1" outlineLevel="1">
      <c r="A244" s="14">
        <v>2155</v>
      </c>
      <c r="B244" s="14">
        <v>106</v>
      </c>
      <c r="C244" s="14">
        <v>5151</v>
      </c>
      <c r="D244" s="14">
        <v>4341</v>
      </c>
      <c r="E244" s="15" t="s">
        <v>283</v>
      </c>
      <c r="F244" s="873">
        <v>95</v>
      </c>
      <c r="G244" s="123">
        <v>68</v>
      </c>
      <c r="H244" s="6">
        <v>95</v>
      </c>
      <c r="I244" s="6">
        <v>95</v>
      </c>
      <c r="J244" s="127">
        <v>100</v>
      </c>
    </row>
    <row r="245" spans="1:10" ht="12" customHeight="1" outlineLevel="1">
      <c r="A245" s="14">
        <v>2156</v>
      </c>
      <c r="B245" s="14" t="s">
        <v>1233</v>
      </c>
      <c r="C245" s="14" t="s">
        <v>1313</v>
      </c>
      <c r="D245" s="14">
        <v>4318</v>
      </c>
      <c r="E245" s="15" t="s">
        <v>284</v>
      </c>
      <c r="F245" s="873">
        <v>255</v>
      </c>
      <c r="G245" s="123">
        <v>273</v>
      </c>
      <c r="H245" s="6">
        <v>180</v>
      </c>
      <c r="I245" s="6">
        <v>200</v>
      </c>
      <c r="J245" s="127">
        <v>220</v>
      </c>
    </row>
    <row r="246" spans="1:10" ht="12" customHeight="1" outlineLevel="1">
      <c r="A246" s="14">
        <v>2157</v>
      </c>
      <c r="B246" s="14">
        <v>106</v>
      </c>
      <c r="C246" s="14">
        <v>5153</v>
      </c>
      <c r="D246" s="14">
        <v>3541</v>
      </c>
      <c r="E246" s="15" t="s">
        <v>1447</v>
      </c>
      <c r="F246" s="873">
        <v>0</v>
      </c>
      <c r="G246" s="123">
        <v>10</v>
      </c>
      <c r="H246" s="6">
        <v>33</v>
      </c>
      <c r="I246" s="6">
        <v>54</v>
      </c>
      <c r="J246" s="127">
        <v>65</v>
      </c>
    </row>
    <row r="247" spans="1:10" ht="12" customHeight="1" outlineLevel="1">
      <c r="A247" s="14">
        <v>2158</v>
      </c>
      <c r="B247" s="14" t="s">
        <v>1233</v>
      </c>
      <c r="C247" s="14" t="s">
        <v>1386</v>
      </c>
      <c r="D247" s="14">
        <v>4318</v>
      </c>
      <c r="E247" s="15" t="s">
        <v>1380</v>
      </c>
      <c r="F247" s="873">
        <v>50</v>
      </c>
      <c r="G247" s="123">
        <v>42.5</v>
      </c>
      <c r="H247" s="6">
        <v>65</v>
      </c>
      <c r="I247" s="6">
        <v>60</v>
      </c>
      <c r="J247" s="127">
        <v>70</v>
      </c>
    </row>
    <row r="248" spans="1:10" ht="12" customHeight="1" outlineLevel="1">
      <c r="A248" s="14">
        <v>2159</v>
      </c>
      <c r="B248" s="14">
        <v>106</v>
      </c>
      <c r="C248" s="14">
        <v>5153</v>
      </c>
      <c r="D248" s="14">
        <v>4341</v>
      </c>
      <c r="E248" s="15" t="s">
        <v>1603</v>
      </c>
      <c r="F248" s="873">
        <v>160</v>
      </c>
      <c r="G248" s="123">
        <v>150.5</v>
      </c>
      <c r="H248" s="6">
        <v>160</v>
      </c>
      <c r="I248" s="6">
        <v>167</v>
      </c>
      <c r="J248" s="127">
        <v>200</v>
      </c>
    </row>
    <row r="249" spans="1:10" ht="12" customHeight="1" outlineLevel="1">
      <c r="A249" s="14">
        <v>2160</v>
      </c>
      <c r="B249" s="14">
        <v>106</v>
      </c>
      <c r="C249" s="14">
        <v>5154</v>
      </c>
      <c r="D249" s="14">
        <v>3541</v>
      </c>
      <c r="E249" s="15" t="s">
        <v>1448</v>
      </c>
      <c r="F249" s="873">
        <v>0</v>
      </c>
      <c r="G249" s="123">
        <v>0</v>
      </c>
      <c r="H249" s="6">
        <v>9</v>
      </c>
      <c r="I249" s="6">
        <v>15</v>
      </c>
      <c r="J249" s="127">
        <v>20</v>
      </c>
    </row>
    <row r="250" spans="1:10" ht="12" customHeight="1" outlineLevel="1">
      <c r="A250" s="14">
        <v>2161</v>
      </c>
      <c r="B250" s="14" t="s">
        <v>1233</v>
      </c>
      <c r="C250" s="14" t="s">
        <v>1314</v>
      </c>
      <c r="D250" s="14">
        <v>4318</v>
      </c>
      <c r="E250" s="15" t="s">
        <v>1315</v>
      </c>
      <c r="F250" s="873">
        <v>55</v>
      </c>
      <c r="G250" s="123">
        <v>30.3</v>
      </c>
      <c r="H250" s="6">
        <v>55</v>
      </c>
      <c r="I250" s="6">
        <v>50</v>
      </c>
      <c r="J250" s="127">
        <v>65</v>
      </c>
    </row>
    <row r="251" spans="1:10" ht="12" customHeight="1" outlineLevel="1">
      <c r="A251" s="14">
        <v>2162</v>
      </c>
      <c r="B251" s="14">
        <v>106</v>
      </c>
      <c r="C251" s="14">
        <v>5154</v>
      </c>
      <c r="D251" s="14">
        <v>4341</v>
      </c>
      <c r="E251" s="15" t="s">
        <v>1604</v>
      </c>
      <c r="F251" s="873">
        <v>70</v>
      </c>
      <c r="G251" s="123">
        <v>54.1</v>
      </c>
      <c r="H251" s="6">
        <v>70</v>
      </c>
      <c r="I251" s="6">
        <v>90</v>
      </c>
      <c r="J251" s="127">
        <v>95</v>
      </c>
    </row>
    <row r="252" spans="1:10" ht="12" customHeight="1" outlineLevel="1">
      <c r="A252" s="14">
        <v>2163</v>
      </c>
      <c r="B252" s="14">
        <v>106</v>
      </c>
      <c r="C252" s="14">
        <v>5157</v>
      </c>
      <c r="D252" s="14">
        <v>4318</v>
      </c>
      <c r="E252" s="15" t="s">
        <v>285</v>
      </c>
      <c r="F252" s="873">
        <v>0</v>
      </c>
      <c r="G252" s="123">
        <v>0</v>
      </c>
      <c r="H252" s="6">
        <v>100</v>
      </c>
      <c r="I252" s="6">
        <v>80</v>
      </c>
      <c r="J252" s="127">
        <v>100</v>
      </c>
    </row>
    <row r="253" spans="1:10" ht="12" customHeight="1" outlineLevel="1">
      <c r="A253" s="14">
        <v>2164</v>
      </c>
      <c r="B253" s="14">
        <v>106</v>
      </c>
      <c r="C253" s="14" t="s">
        <v>1319</v>
      </c>
      <c r="D253" s="14">
        <v>4318</v>
      </c>
      <c r="E253" s="15" t="s">
        <v>1320</v>
      </c>
      <c r="F253" s="873">
        <v>15</v>
      </c>
      <c r="G253" s="123">
        <v>7.9</v>
      </c>
      <c r="H253" s="6">
        <v>15</v>
      </c>
      <c r="I253" s="6">
        <v>15</v>
      </c>
      <c r="J253" s="127">
        <v>15</v>
      </c>
    </row>
    <row r="254" spans="1:10" ht="12" customHeight="1" outlineLevel="1">
      <c r="A254" s="14">
        <v>2165</v>
      </c>
      <c r="B254" s="14">
        <v>106</v>
      </c>
      <c r="C254" s="14">
        <v>5162</v>
      </c>
      <c r="D254" s="14">
        <v>4341</v>
      </c>
      <c r="E254" s="15" t="s">
        <v>1605</v>
      </c>
      <c r="F254" s="873">
        <v>25</v>
      </c>
      <c r="G254" s="123">
        <v>27.9</v>
      </c>
      <c r="H254" s="6">
        <v>30</v>
      </c>
      <c r="I254" s="6">
        <v>30</v>
      </c>
      <c r="J254" s="127">
        <v>30</v>
      </c>
    </row>
    <row r="255" spans="1:10" ht="12" customHeight="1" outlineLevel="1">
      <c r="A255" s="14">
        <v>2166</v>
      </c>
      <c r="B255" s="14">
        <v>106</v>
      </c>
      <c r="C255" s="14">
        <v>5162</v>
      </c>
      <c r="D255" s="14">
        <v>4399</v>
      </c>
      <c r="E255" s="15" t="s">
        <v>569</v>
      </c>
      <c r="F255" s="873">
        <v>0</v>
      </c>
      <c r="G255" s="123">
        <v>0</v>
      </c>
      <c r="H255" s="6">
        <v>0</v>
      </c>
      <c r="I255" s="6">
        <v>5</v>
      </c>
      <c r="J255" s="127">
        <v>3</v>
      </c>
    </row>
    <row r="256" spans="1:10" ht="12" customHeight="1" outlineLevel="1">
      <c r="A256" s="14">
        <v>2167</v>
      </c>
      <c r="B256" s="14">
        <v>106</v>
      </c>
      <c r="C256" s="14">
        <v>5164</v>
      </c>
      <c r="D256" s="14">
        <v>3541</v>
      </c>
      <c r="E256" s="15" t="s">
        <v>1449</v>
      </c>
      <c r="F256" s="873">
        <v>0</v>
      </c>
      <c r="G256" s="123">
        <v>36</v>
      </c>
      <c r="H256" s="6">
        <v>72</v>
      </c>
      <c r="I256" s="6">
        <v>72</v>
      </c>
      <c r="J256" s="127">
        <v>72</v>
      </c>
    </row>
    <row r="257" spans="1:10" ht="12" customHeight="1" outlineLevel="1">
      <c r="A257" s="14">
        <v>2168</v>
      </c>
      <c r="B257" s="14">
        <v>106</v>
      </c>
      <c r="C257" s="14" t="s">
        <v>1322</v>
      </c>
      <c r="D257" s="14">
        <v>4318</v>
      </c>
      <c r="E257" s="15" t="s">
        <v>1178</v>
      </c>
      <c r="F257" s="873">
        <v>75</v>
      </c>
      <c r="G257" s="123">
        <v>57.6</v>
      </c>
      <c r="H257" s="6">
        <v>75</v>
      </c>
      <c r="I257" s="6">
        <v>75</v>
      </c>
      <c r="J257" s="127">
        <v>80</v>
      </c>
    </row>
    <row r="258" spans="1:10" ht="12" customHeight="1" outlineLevel="1">
      <c r="A258" s="14">
        <v>2169</v>
      </c>
      <c r="B258" s="14">
        <v>106</v>
      </c>
      <c r="C258" s="14" t="s">
        <v>1327</v>
      </c>
      <c r="D258" s="14">
        <v>4318</v>
      </c>
      <c r="E258" s="15" t="s">
        <v>671</v>
      </c>
      <c r="F258" s="873">
        <v>76</v>
      </c>
      <c r="G258" s="123">
        <v>52.9</v>
      </c>
      <c r="H258" s="6">
        <v>55</v>
      </c>
      <c r="I258" s="6">
        <v>55</v>
      </c>
      <c r="J258" s="127">
        <v>65</v>
      </c>
    </row>
    <row r="259" spans="1:10" ht="12" customHeight="1" outlineLevel="1">
      <c r="A259" s="14">
        <v>2170</v>
      </c>
      <c r="B259" s="14">
        <v>106</v>
      </c>
      <c r="C259" s="14" t="s">
        <v>1327</v>
      </c>
      <c r="D259" s="14">
        <v>4318</v>
      </c>
      <c r="E259" s="15" t="s">
        <v>296</v>
      </c>
      <c r="F259" s="873">
        <v>15</v>
      </c>
      <c r="G259" s="123">
        <v>39.7</v>
      </c>
      <c r="H259" s="6">
        <v>50</v>
      </c>
      <c r="I259" s="6">
        <v>40</v>
      </c>
      <c r="J259" s="127">
        <v>50</v>
      </c>
    </row>
    <row r="260" spans="1:10" ht="12" customHeight="1" outlineLevel="1">
      <c r="A260" s="14">
        <v>2171</v>
      </c>
      <c r="B260" s="14">
        <v>106</v>
      </c>
      <c r="C260" s="14">
        <v>5169</v>
      </c>
      <c r="D260" s="14">
        <v>4318</v>
      </c>
      <c r="E260" s="15" t="s">
        <v>325</v>
      </c>
      <c r="F260" s="873">
        <v>50</v>
      </c>
      <c r="G260" s="123">
        <v>41.4</v>
      </c>
      <c r="H260" s="6">
        <v>50</v>
      </c>
      <c r="I260" s="6">
        <v>50</v>
      </c>
      <c r="J260" s="127">
        <v>60</v>
      </c>
    </row>
    <row r="261" spans="1:10" ht="12" customHeight="1" outlineLevel="1">
      <c r="A261" s="14">
        <v>2172</v>
      </c>
      <c r="B261" s="14">
        <v>106</v>
      </c>
      <c r="C261" s="14">
        <v>5169</v>
      </c>
      <c r="D261" s="14">
        <v>4341</v>
      </c>
      <c r="E261" s="15" t="s">
        <v>326</v>
      </c>
      <c r="F261" s="873">
        <v>10</v>
      </c>
      <c r="G261" s="123">
        <v>8.4</v>
      </c>
      <c r="H261" s="6">
        <v>15</v>
      </c>
      <c r="I261" s="6">
        <v>15</v>
      </c>
      <c r="J261" s="127">
        <v>15</v>
      </c>
    </row>
    <row r="262" spans="1:10" ht="12" customHeight="1" outlineLevel="1">
      <c r="A262" s="14">
        <v>2173</v>
      </c>
      <c r="B262" s="14">
        <v>106</v>
      </c>
      <c r="C262" s="14" t="s">
        <v>1327</v>
      </c>
      <c r="D262" s="14" t="s">
        <v>1387</v>
      </c>
      <c r="E262" s="15" t="s">
        <v>327</v>
      </c>
      <c r="F262" s="873">
        <v>10</v>
      </c>
      <c r="G262" s="123">
        <v>6.1</v>
      </c>
      <c r="H262" s="6">
        <v>20</v>
      </c>
      <c r="I262" s="6">
        <v>20</v>
      </c>
      <c r="J262" s="127">
        <v>20</v>
      </c>
    </row>
    <row r="263" spans="1:10" ht="12" customHeight="1" outlineLevel="1">
      <c r="A263" s="14">
        <v>2174</v>
      </c>
      <c r="B263" s="14">
        <v>106</v>
      </c>
      <c r="C263" s="14">
        <v>5169</v>
      </c>
      <c r="D263" s="14">
        <v>4315</v>
      </c>
      <c r="E263" s="15" t="s">
        <v>571</v>
      </c>
      <c r="F263" s="873">
        <v>0</v>
      </c>
      <c r="G263" s="123">
        <v>0</v>
      </c>
      <c r="H263" s="6">
        <v>0</v>
      </c>
      <c r="I263" s="6">
        <v>1020</v>
      </c>
      <c r="J263" s="127">
        <v>1020</v>
      </c>
    </row>
    <row r="264" spans="1:10" ht="12" customHeight="1" outlineLevel="1">
      <c r="A264" s="14">
        <v>2175</v>
      </c>
      <c r="B264" s="14">
        <v>106</v>
      </c>
      <c r="C264" s="14">
        <v>5169</v>
      </c>
      <c r="D264" s="14">
        <v>4399</v>
      </c>
      <c r="E264" s="15" t="s">
        <v>570</v>
      </c>
      <c r="F264" s="873">
        <v>0</v>
      </c>
      <c r="G264" s="123">
        <v>0</v>
      </c>
      <c r="H264" s="6">
        <v>0</v>
      </c>
      <c r="I264" s="6">
        <v>40</v>
      </c>
      <c r="J264" s="127">
        <v>95</v>
      </c>
    </row>
    <row r="265" spans="1:10" ht="12" customHeight="1" outlineLevel="1">
      <c r="A265" s="14">
        <v>2176</v>
      </c>
      <c r="B265" s="14">
        <v>106</v>
      </c>
      <c r="C265" s="14">
        <v>5169</v>
      </c>
      <c r="D265" s="14">
        <v>4339</v>
      </c>
      <c r="E265" s="15" t="s">
        <v>323</v>
      </c>
      <c r="F265" s="873">
        <v>0</v>
      </c>
      <c r="G265" s="123">
        <v>0</v>
      </c>
      <c r="H265" s="6">
        <v>0</v>
      </c>
      <c r="I265" s="6">
        <v>0</v>
      </c>
      <c r="J265" s="127">
        <v>30</v>
      </c>
    </row>
    <row r="266" spans="1:10" ht="12" customHeight="1" outlineLevel="1">
      <c r="A266" s="14">
        <v>2177</v>
      </c>
      <c r="B266" s="14" t="s">
        <v>1233</v>
      </c>
      <c r="C266" s="14" t="s">
        <v>1328</v>
      </c>
      <c r="D266" s="14">
        <v>4318</v>
      </c>
      <c r="E266" s="15" t="s">
        <v>1465</v>
      </c>
      <c r="F266" s="873">
        <v>100</v>
      </c>
      <c r="G266" s="123">
        <v>74.8</v>
      </c>
      <c r="H266" s="6">
        <v>80</v>
      </c>
      <c r="I266" s="6">
        <v>60</v>
      </c>
      <c r="J266" s="127">
        <v>80</v>
      </c>
    </row>
    <row r="267" spans="1:10" ht="12.75" outlineLevel="1">
      <c r="A267" s="14">
        <v>2178</v>
      </c>
      <c r="B267" s="14">
        <v>106</v>
      </c>
      <c r="C267" s="14">
        <v>5171</v>
      </c>
      <c r="D267" s="14">
        <v>4341</v>
      </c>
      <c r="E267" s="15" t="s">
        <v>1388</v>
      </c>
      <c r="F267" s="873">
        <v>5</v>
      </c>
      <c r="G267" s="123">
        <v>0</v>
      </c>
      <c r="H267" s="6">
        <v>5</v>
      </c>
      <c r="I267" s="6">
        <v>5</v>
      </c>
      <c r="J267" s="127">
        <v>5</v>
      </c>
    </row>
    <row r="268" spans="1:10" ht="12" customHeight="1" outlineLevel="1">
      <c r="A268" s="14">
        <v>2179</v>
      </c>
      <c r="B268" s="14" t="s">
        <v>1233</v>
      </c>
      <c r="C268" s="14" t="s">
        <v>1334</v>
      </c>
      <c r="D268" s="14">
        <v>4318</v>
      </c>
      <c r="E268" s="15" t="s">
        <v>1389</v>
      </c>
      <c r="F268" s="873">
        <v>25</v>
      </c>
      <c r="G268" s="123">
        <v>13</v>
      </c>
      <c r="H268" s="6">
        <v>15</v>
      </c>
      <c r="I268" s="6">
        <v>15</v>
      </c>
      <c r="J268" s="127">
        <v>15</v>
      </c>
    </row>
    <row r="269" spans="1:10" ht="12" customHeight="1" outlineLevel="1">
      <c r="A269" s="14">
        <v>2180</v>
      </c>
      <c r="B269" s="14">
        <v>106</v>
      </c>
      <c r="C269" s="14">
        <v>5221</v>
      </c>
      <c r="D269" s="14">
        <v>3539</v>
      </c>
      <c r="E269" s="32" t="s">
        <v>85</v>
      </c>
      <c r="F269" s="873">
        <v>0</v>
      </c>
      <c r="G269" s="123">
        <v>0</v>
      </c>
      <c r="H269" s="6">
        <v>0</v>
      </c>
      <c r="I269" s="6">
        <v>0</v>
      </c>
      <c r="J269" s="127">
        <v>2700</v>
      </c>
    </row>
    <row r="270" spans="1:10" ht="12" customHeight="1" outlineLevel="1">
      <c r="A270" s="14">
        <v>2181</v>
      </c>
      <c r="B270" s="14" t="s">
        <v>1233</v>
      </c>
      <c r="C270" s="14" t="s">
        <v>1390</v>
      </c>
      <c r="D270" s="14">
        <v>4318</v>
      </c>
      <c r="E270" s="32" t="s">
        <v>565</v>
      </c>
      <c r="F270" s="873">
        <v>300</v>
      </c>
      <c r="G270" s="123">
        <v>300</v>
      </c>
      <c r="H270" s="6">
        <v>450</v>
      </c>
      <c r="I270" s="6">
        <v>450</v>
      </c>
      <c r="J270" s="127">
        <v>450</v>
      </c>
    </row>
    <row r="271" spans="1:10" ht="12" customHeight="1" outlineLevel="1">
      <c r="A271" s="14">
        <v>2182</v>
      </c>
      <c r="B271" s="14" t="s">
        <v>1233</v>
      </c>
      <c r="C271" s="14" t="s">
        <v>1391</v>
      </c>
      <c r="D271" s="14">
        <v>3541</v>
      </c>
      <c r="E271" s="1" t="s">
        <v>1423</v>
      </c>
      <c r="F271" s="873">
        <v>0</v>
      </c>
      <c r="G271" s="123">
        <v>347</v>
      </c>
      <c r="H271" s="6">
        <v>250</v>
      </c>
      <c r="I271" s="6">
        <v>250</v>
      </c>
      <c r="J271" s="127">
        <v>250</v>
      </c>
    </row>
    <row r="272" spans="1:10" ht="12" customHeight="1" outlineLevel="1">
      <c r="A272" s="14">
        <v>2183</v>
      </c>
      <c r="B272" s="14" t="s">
        <v>1233</v>
      </c>
      <c r="C272" s="14" t="s">
        <v>1391</v>
      </c>
      <c r="D272" s="14">
        <v>4318</v>
      </c>
      <c r="E272" s="1" t="s">
        <v>1423</v>
      </c>
      <c r="F272" s="873">
        <v>300</v>
      </c>
      <c r="G272" s="123">
        <v>300</v>
      </c>
      <c r="H272" s="6">
        <v>450</v>
      </c>
      <c r="I272" s="6">
        <v>560</v>
      </c>
      <c r="J272" s="127">
        <v>560</v>
      </c>
    </row>
    <row r="273" spans="1:10" ht="12" customHeight="1" outlineLevel="1">
      <c r="A273" s="14">
        <v>2184</v>
      </c>
      <c r="B273" s="14" t="s">
        <v>1233</v>
      </c>
      <c r="C273" s="14" t="s">
        <v>1392</v>
      </c>
      <c r="D273" s="14" t="s">
        <v>1235</v>
      </c>
      <c r="E273" s="32" t="s">
        <v>566</v>
      </c>
      <c r="F273" s="873">
        <v>2080</v>
      </c>
      <c r="G273" s="123">
        <v>2080</v>
      </c>
      <c r="H273" s="6">
        <v>2600</v>
      </c>
      <c r="I273" s="6">
        <v>2600</v>
      </c>
      <c r="J273" s="127">
        <v>2600</v>
      </c>
    </row>
    <row r="274" spans="1:10" ht="12" customHeight="1" outlineLevel="1">
      <c r="A274" s="14">
        <v>2185</v>
      </c>
      <c r="B274" s="14" t="s">
        <v>1233</v>
      </c>
      <c r="C274" s="14" t="s">
        <v>1350</v>
      </c>
      <c r="D274" s="14">
        <v>4318</v>
      </c>
      <c r="E274" s="15" t="s">
        <v>641</v>
      </c>
      <c r="F274" s="873">
        <v>500</v>
      </c>
      <c r="G274" s="123">
        <v>500</v>
      </c>
      <c r="H274" s="6">
        <v>1470</v>
      </c>
      <c r="I274" s="6">
        <v>1470</v>
      </c>
      <c r="J274" s="127">
        <v>1470</v>
      </c>
    </row>
    <row r="275" spans="1:10" ht="12" customHeight="1" outlineLevel="1">
      <c r="A275" s="14">
        <v>2186</v>
      </c>
      <c r="B275" s="14" t="s">
        <v>1233</v>
      </c>
      <c r="C275" s="14" t="s">
        <v>1350</v>
      </c>
      <c r="D275" s="14">
        <v>4318</v>
      </c>
      <c r="E275" s="15" t="s">
        <v>456</v>
      </c>
      <c r="F275" s="873">
        <v>1100</v>
      </c>
      <c r="G275" s="123">
        <v>1100</v>
      </c>
      <c r="H275" s="6">
        <v>580</v>
      </c>
      <c r="I275" s="6">
        <v>470</v>
      </c>
      <c r="J275" s="127">
        <v>470</v>
      </c>
    </row>
    <row r="276" spans="1:10" ht="12" customHeight="1" outlineLevel="1">
      <c r="A276" s="14">
        <v>2187</v>
      </c>
      <c r="B276" s="14" t="s">
        <v>1233</v>
      </c>
      <c r="C276" s="14" t="s">
        <v>1393</v>
      </c>
      <c r="D276" s="14">
        <v>4174</v>
      </c>
      <c r="E276" s="15" t="s">
        <v>61</v>
      </c>
      <c r="F276" s="873">
        <v>0</v>
      </c>
      <c r="G276" s="123">
        <v>0</v>
      </c>
      <c r="H276" s="6">
        <v>4000</v>
      </c>
      <c r="I276" s="6">
        <v>4400</v>
      </c>
      <c r="J276" s="127">
        <v>4400</v>
      </c>
    </row>
    <row r="277" spans="1:10" ht="12" customHeight="1" outlineLevel="1">
      <c r="A277" s="14">
        <v>2188</v>
      </c>
      <c r="B277" s="14" t="s">
        <v>1233</v>
      </c>
      <c r="C277" s="14" t="s">
        <v>1393</v>
      </c>
      <c r="D277" s="14">
        <v>4175</v>
      </c>
      <c r="E277" s="15" t="s">
        <v>62</v>
      </c>
      <c r="F277" s="873">
        <v>0</v>
      </c>
      <c r="G277" s="123">
        <v>0</v>
      </c>
      <c r="H277" s="6">
        <v>21000</v>
      </c>
      <c r="I277" s="6">
        <v>19500</v>
      </c>
      <c r="J277" s="127">
        <v>19500</v>
      </c>
    </row>
    <row r="278" spans="1:10" ht="12" customHeight="1" outlineLevel="1">
      <c r="A278" s="14">
        <v>2189</v>
      </c>
      <c r="B278" s="14">
        <v>106</v>
      </c>
      <c r="C278" s="14">
        <v>5410</v>
      </c>
      <c r="D278" s="14">
        <v>4175</v>
      </c>
      <c r="E278" s="15" t="s">
        <v>642</v>
      </c>
      <c r="F278" s="873">
        <v>0</v>
      </c>
      <c r="G278" s="123">
        <v>0</v>
      </c>
      <c r="H278" s="6">
        <v>0</v>
      </c>
      <c r="I278" s="6">
        <v>1300</v>
      </c>
      <c r="J278" s="127">
        <v>1300</v>
      </c>
    </row>
    <row r="279" spans="1:10" ht="12" customHeight="1" outlineLevel="1">
      <c r="A279" s="14">
        <v>2190</v>
      </c>
      <c r="B279" s="14" t="s">
        <v>1233</v>
      </c>
      <c r="C279" s="14" t="s">
        <v>1393</v>
      </c>
      <c r="D279" s="14">
        <v>4176</v>
      </c>
      <c r="E279" s="15" t="s">
        <v>147</v>
      </c>
      <c r="F279" s="873">
        <v>0</v>
      </c>
      <c r="G279" s="123">
        <v>0</v>
      </c>
      <c r="H279" s="6">
        <v>14400</v>
      </c>
      <c r="I279" s="6">
        <v>14500</v>
      </c>
      <c r="J279" s="127">
        <v>14500</v>
      </c>
    </row>
    <row r="280" spans="1:10" ht="12" customHeight="1" outlineLevel="1">
      <c r="A280" s="14">
        <v>2191</v>
      </c>
      <c r="B280" s="14">
        <v>106</v>
      </c>
      <c r="C280" s="14">
        <v>5410</v>
      </c>
      <c r="D280" s="14">
        <v>4181</v>
      </c>
      <c r="E280" s="15" t="s">
        <v>58</v>
      </c>
      <c r="F280" s="873">
        <v>0</v>
      </c>
      <c r="G280" s="123">
        <v>0</v>
      </c>
      <c r="H280" s="6">
        <v>13400</v>
      </c>
      <c r="I280" s="6">
        <v>13000</v>
      </c>
      <c r="J280" s="127">
        <v>13000</v>
      </c>
    </row>
    <row r="281" spans="1:10" ht="12" customHeight="1" outlineLevel="1">
      <c r="A281" s="14">
        <v>2192</v>
      </c>
      <c r="B281" s="14">
        <v>106</v>
      </c>
      <c r="C281" s="14">
        <v>5410</v>
      </c>
      <c r="D281" s="14">
        <v>4182</v>
      </c>
      <c r="E281" s="15" t="s">
        <v>59</v>
      </c>
      <c r="F281" s="873">
        <v>0</v>
      </c>
      <c r="G281" s="123">
        <v>0</v>
      </c>
      <c r="H281" s="6">
        <v>4464</v>
      </c>
      <c r="I281" s="6">
        <v>5436</v>
      </c>
      <c r="J281" s="127">
        <v>5436</v>
      </c>
    </row>
    <row r="282" spans="1:10" ht="13.5" customHeight="1" outlineLevel="1">
      <c r="A282" s="14">
        <v>2193</v>
      </c>
      <c r="B282" s="14">
        <v>106</v>
      </c>
      <c r="C282" s="14">
        <v>5410</v>
      </c>
      <c r="D282" s="14">
        <v>4183</v>
      </c>
      <c r="E282" s="15" t="s">
        <v>60</v>
      </c>
      <c r="F282" s="873">
        <v>0</v>
      </c>
      <c r="G282" s="123">
        <v>0</v>
      </c>
      <c r="H282" s="6">
        <v>3000</v>
      </c>
      <c r="I282" s="6">
        <v>1500</v>
      </c>
      <c r="J282" s="127">
        <v>1500</v>
      </c>
    </row>
    <row r="283" spans="1:10" ht="12" customHeight="1" outlineLevel="1">
      <c r="A283" s="14">
        <v>2194</v>
      </c>
      <c r="B283" s="14">
        <v>106</v>
      </c>
      <c r="C283" s="14">
        <v>5410</v>
      </c>
      <c r="D283" s="14">
        <v>4184</v>
      </c>
      <c r="E283" s="15" t="s">
        <v>1450</v>
      </c>
      <c r="F283" s="873">
        <v>0</v>
      </c>
      <c r="G283" s="123">
        <v>0</v>
      </c>
      <c r="H283" s="6">
        <v>10000</v>
      </c>
      <c r="I283" s="6">
        <v>7400</v>
      </c>
      <c r="J283" s="127">
        <v>7400</v>
      </c>
    </row>
    <row r="284" spans="1:10" ht="12" customHeight="1" outlineLevel="1">
      <c r="A284" s="14">
        <v>2195</v>
      </c>
      <c r="B284" s="14">
        <v>106</v>
      </c>
      <c r="C284" s="14">
        <v>5410</v>
      </c>
      <c r="D284" s="14">
        <v>4185</v>
      </c>
      <c r="E284" s="15" t="s">
        <v>70</v>
      </c>
      <c r="F284" s="873">
        <v>0</v>
      </c>
      <c r="G284" s="123">
        <v>0</v>
      </c>
      <c r="H284" s="6">
        <v>12000</v>
      </c>
      <c r="I284" s="6">
        <v>22500</v>
      </c>
      <c r="J284" s="127">
        <v>22500</v>
      </c>
    </row>
    <row r="285" spans="1:10" ht="12" customHeight="1" outlineLevel="1">
      <c r="A285" s="14">
        <v>2196</v>
      </c>
      <c r="B285" s="14">
        <v>106</v>
      </c>
      <c r="C285" s="14">
        <v>5410</v>
      </c>
      <c r="D285" s="14">
        <v>4186</v>
      </c>
      <c r="E285" s="15" t="s">
        <v>68</v>
      </c>
      <c r="F285" s="873">
        <v>0</v>
      </c>
      <c r="G285" s="123">
        <v>0</v>
      </c>
      <c r="H285" s="6">
        <v>500</v>
      </c>
      <c r="I285" s="6">
        <v>2700</v>
      </c>
      <c r="J285" s="127">
        <v>2700</v>
      </c>
    </row>
    <row r="286" spans="1:10" ht="12" customHeight="1" outlineLevel="1">
      <c r="A286" s="14">
        <v>2197</v>
      </c>
      <c r="B286" s="14">
        <v>106</v>
      </c>
      <c r="C286" s="14">
        <v>5410</v>
      </c>
      <c r="D286" s="14">
        <v>4187</v>
      </c>
      <c r="E286" s="15" t="s">
        <v>69</v>
      </c>
      <c r="F286" s="873">
        <v>0</v>
      </c>
      <c r="G286" s="123">
        <v>0</v>
      </c>
      <c r="H286" s="6">
        <v>100</v>
      </c>
      <c r="I286" s="6">
        <v>200</v>
      </c>
      <c r="J286" s="127">
        <v>200</v>
      </c>
    </row>
    <row r="287" spans="1:10" ht="12" customHeight="1" outlineLevel="1">
      <c r="A287" s="14">
        <v>2198</v>
      </c>
      <c r="B287" s="14">
        <v>106</v>
      </c>
      <c r="C287" s="14">
        <v>5175</v>
      </c>
      <c r="D287" s="14">
        <v>4399</v>
      </c>
      <c r="E287" s="15" t="s">
        <v>417</v>
      </c>
      <c r="F287" s="873">
        <v>0</v>
      </c>
      <c r="G287" s="123">
        <v>0</v>
      </c>
      <c r="H287" s="6">
        <v>0</v>
      </c>
      <c r="I287" s="6">
        <v>0</v>
      </c>
      <c r="J287" s="127">
        <v>7</v>
      </c>
    </row>
    <row r="288" spans="1:10" ht="12" customHeight="1" outlineLevel="1">
      <c r="A288" s="14">
        <v>2199</v>
      </c>
      <c r="B288" s="14">
        <v>106</v>
      </c>
      <c r="C288" s="14">
        <v>5175</v>
      </c>
      <c r="D288" s="14">
        <v>4322</v>
      </c>
      <c r="E288" s="15" t="s">
        <v>418</v>
      </c>
      <c r="F288" s="873">
        <v>0</v>
      </c>
      <c r="G288" s="123">
        <v>0</v>
      </c>
      <c r="H288" s="6">
        <v>0</v>
      </c>
      <c r="I288" s="6">
        <v>0</v>
      </c>
      <c r="J288" s="127">
        <v>20</v>
      </c>
    </row>
    <row r="289" spans="1:10" ht="12" customHeight="1" outlineLevel="1">
      <c r="A289" s="14">
        <v>2200</v>
      </c>
      <c r="B289" s="14">
        <v>106</v>
      </c>
      <c r="C289" s="14">
        <v>5166</v>
      </c>
      <c r="D289" s="14">
        <v>4339</v>
      </c>
      <c r="E289" s="15" t="s">
        <v>1630</v>
      </c>
      <c r="F289" s="873">
        <v>0</v>
      </c>
      <c r="G289" s="123">
        <v>0</v>
      </c>
      <c r="H289" s="6">
        <v>0</v>
      </c>
      <c r="I289" s="6">
        <v>0</v>
      </c>
      <c r="J289" s="127">
        <v>50</v>
      </c>
    </row>
    <row r="290" spans="1:10" ht="12" customHeight="1" outlineLevel="1">
      <c r="A290" s="14">
        <v>2201</v>
      </c>
      <c r="B290" s="14">
        <v>106</v>
      </c>
      <c r="C290" s="14">
        <v>5660</v>
      </c>
      <c r="D290" s="14">
        <v>4341</v>
      </c>
      <c r="E290" s="15" t="s">
        <v>504</v>
      </c>
      <c r="F290" s="873">
        <v>0</v>
      </c>
      <c r="G290" s="123">
        <v>0</v>
      </c>
      <c r="H290" s="6">
        <v>0</v>
      </c>
      <c r="I290" s="6">
        <v>0</v>
      </c>
      <c r="J290" s="127">
        <v>100</v>
      </c>
    </row>
    <row r="291" spans="1:10" ht="12" customHeight="1" outlineLevel="1">
      <c r="A291" s="14" t="s">
        <v>1375</v>
      </c>
      <c r="B291" s="14" t="s">
        <v>1233</v>
      </c>
      <c r="C291" s="14">
        <v>5112</v>
      </c>
      <c r="D291" s="14">
        <v>4342</v>
      </c>
      <c r="E291" s="15" t="s">
        <v>749</v>
      </c>
      <c r="F291" s="873">
        <v>0</v>
      </c>
      <c r="G291" s="123">
        <v>64.6</v>
      </c>
      <c r="H291" s="6">
        <v>0</v>
      </c>
      <c r="I291" s="6">
        <v>0</v>
      </c>
      <c r="J291" s="127">
        <v>0</v>
      </c>
    </row>
    <row r="292" spans="1:10" ht="12" customHeight="1" outlineLevel="1">
      <c r="A292" s="14" t="s">
        <v>1375</v>
      </c>
      <c r="B292" s="14" t="s">
        <v>1233</v>
      </c>
      <c r="C292" s="14">
        <v>5137</v>
      </c>
      <c r="D292" s="14">
        <v>4342</v>
      </c>
      <c r="E292" s="15" t="s">
        <v>750</v>
      </c>
      <c r="F292" s="873">
        <v>0</v>
      </c>
      <c r="G292" s="123">
        <v>22</v>
      </c>
      <c r="H292" s="6">
        <v>0</v>
      </c>
      <c r="I292" s="6">
        <v>0</v>
      </c>
      <c r="J292" s="127">
        <v>0</v>
      </c>
    </row>
    <row r="293" spans="1:10" ht="12" customHeight="1" outlineLevel="1">
      <c r="A293" s="14" t="s">
        <v>1375</v>
      </c>
      <c r="B293" s="14" t="s">
        <v>1233</v>
      </c>
      <c r="C293" s="14">
        <v>5139</v>
      </c>
      <c r="D293" s="14">
        <v>4342</v>
      </c>
      <c r="E293" s="15" t="s">
        <v>1691</v>
      </c>
      <c r="F293" s="873">
        <v>0</v>
      </c>
      <c r="G293" s="123">
        <v>5.8</v>
      </c>
      <c r="H293" s="6">
        <v>0</v>
      </c>
      <c r="I293" s="6">
        <v>0</v>
      </c>
      <c r="J293" s="127">
        <v>0</v>
      </c>
    </row>
    <row r="294" spans="1:10" ht="12" customHeight="1" outlineLevel="1">
      <c r="A294" s="14" t="s">
        <v>1375</v>
      </c>
      <c r="B294" s="14">
        <v>106</v>
      </c>
      <c r="C294" s="14">
        <v>5139</v>
      </c>
      <c r="D294" s="14">
        <v>4399</v>
      </c>
      <c r="E294" s="15" t="s">
        <v>568</v>
      </c>
      <c r="F294" s="873">
        <v>0</v>
      </c>
      <c r="G294" s="123">
        <v>0</v>
      </c>
      <c r="H294" s="6">
        <v>0</v>
      </c>
      <c r="I294" s="6">
        <v>5</v>
      </c>
      <c r="J294" s="127">
        <v>0</v>
      </c>
    </row>
    <row r="295" spans="1:10" ht="12" customHeight="1" outlineLevel="1">
      <c r="A295" s="14" t="s">
        <v>1375</v>
      </c>
      <c r="B295" s="14">
        <v>106</v>
      </c>
      <c r="C295" s="14">
        <v>5156</v>
      </c>
      <c r="D295" s="14">
        <v>4319</v>
      </c>
      <c r="E295" s="15" t="s">
        <v>757</v>
      </c>
      <c r="F295" s="873">
        <v>0</v>
      </c>
      <c r="G295" s="123">
        <v>2.9</v>
      </c>
      <c r="H295" s="6">
        <v>0</v>
      </c>
      <c r="I295" s="6">
        <v>0</v>
      </c>
      <c r="J295" s="127">
        <v>0</v>
      </c>
    </row>
    <row r="296" spans="1:10" ht="12" customHeight="1" outlineLevel="1">
      <c r="A296" s="14" t="s">
        <v>1375</v>
      </c>
      <c r="B296" s="14">
        <v>106</v>
      </c>
      <c r="C296" s="14">
        <v>5164</v>
      </c>
      <c r="D296" s="14">
        <v>4342</v>
      </c>
      <c r="E296" s="15" t="s">
        <v>751</v>
      </c>
      <c r="F296" s="873">
        <v>0</v>
      </c>
      <c r="G296" s="123">
        <v>3.5</v>
      </c>
      <c r="H296" s="6">
        <v>0</v>
      </c>
      <c r="I296" s="6">
        <v>0</v>
      </c>
      <c r="J296" s="127">
        <v>0</v>
      </c>
    </row>
    <row r="297" spans="1:10" ht="12" customHeight="1" outlineLevel="1">
      <c r="A297" s="14" t="s">
        <v>1375</v>
      </c>
      <c r="B297" s="14">
        <v>106</v>
      </c>
      <c r="C297" s="14">
        <v>5169</v>
      </c>
      <c r="D297" s="14">
        <v>3539</v>
      </c>
      <c r="E297" s="15" t="s">
        <v>748</v>
      </c>
      <c r="F297" s="873">
        <v>0</v>
      </c>
      <c r="G297" s="123">
        <v>24.1</v>
      </c>
      <c r="H297" s="6">
        <v>0</v>
      </c>
      <c r="I297" s="6">
        <v>0</v>
      </c>
      <c r="J297" s="127">
        <v>0</v>
      </c>
    </row>
    <row r="298" spans="1:10" ht="12" customHeight="1" outlineLevel="1">
      <c r="A298" s="14" t="s">
        <v>1375</v>
      </c>
      <c r="B298" s="14">
        <v>106</v>
      </c>
      <c r="C298" s="14">
        <v>5169</v>
      </c>
      <c r="D298" s="14">
        <v>4319</v>
      </c>
      <c r="E298" s="15" t="s">
        <v>748</v>
      </c>
      <c r="F298" s="873">
        <v>0</v>
      </c>
      <c r="G298" s="123">
        <v>2.3</v>
      </c>
      <c r="H298" s="6">
        <v>0</v>
      </c>
      <c r="I298" s="6">
        <v>0</v>
      </c>
      <c r="J298" s="127">
        <v>0</v>
      </c>
    </row>
    <row r="299" spans="1:10" ht="12" customHeight="1" outlineLevel="1">
      <c r="A299" s="14" t="s">
        <v>1375</v>
      </c>
      <c r="B299" s="14">
        <v>106</v>
      </c>
      <c r="C299" s="14" t="s">
        <v>1327</v>
      </c>
      <c r="D299" s="14">
        <v>3541</v>
      </c>
      <c r="E299" s="15" t="s">
        <v>752</v>
      </c>
      <c r="F299" s="873">
        <v>0</v>
      </c>
      <c r="G299" s="123">
        <v>1.1</v>
      </c>
      <c r="H299" s="6">
        <v>0</v>
      </c>
      <c r="I299" s="6">
        <v>0</v>
      </c>
      <c r="J299" s="127">
        <v>0</v>
      </c>
    </row>
    <row r="300" spans="1:10" ht="12" customHeight="1" outlineLevel="1">
      <c r="A300" s="14" t="s">
        <v>1375</v>
      </c>
      <c r="B300" s="14">
        <v>106</v>
      </c>
      <c r="C300" s="14">
        <v>5171</v>
      </c>
      <c r="D300" s="14">
        <v>3539</v>
      </c>
      <c r="E300" s="15" t="s">
        <v>746</v>
      </c>
      <c r="F300" s="873">
        <v>0</v>
      </c>
      <c r="G300" s="123">
        <v>2174.2</v>
      </c>
      <c r="H300" s="6">
        <v>0</v>
      </c>
      <c r="I300" s="6">
        <v>0</v>
      </c>
      <c r="J300" s="127">
        <v>0</v>
      </c>
    </row>
    <row r="301" spans="1:10" ht="12" customHeight="1" outlineLevel="1">
      <c r="A301" s="14" t="s">
        <v>1375</v>
      </c>
      <c r="B301" s="14">
        <v>106</v>
      </c>
      <c r="C301" s="14">
        <v>5171</v>
      </c>
      <c r="D301" s="14">
        <v>4319</v>
      </c>
      <c r="E301" s="15" t="s">
        <v>746</v>
      </c>
      <c r="F301" s="873">
        <v>0</v>
      </c>
      <c r="G301" s="123">
        <v>434.1</v>
      </c>
      <c r="H301" s="6">
        <v>0</v>
      </c>
      <c r="I301" s="6">
        <v>0</v>
      </c>
      <c r="J301" s="127">
        <v>0</v>
      </c>
    </row>
    <row r="302" spans="1:10" ht="12" customHeight="1" outlineLevel="1">
      <c r="A302" s="14" t="s">
        <v>1375</v>
      </c>
      <c r="B302" s="14">
        <v>106</v>
      </c>
      <c r="C302" s="14">
        <v>5171</v>
      </c>
      <c r="D302" s="14">
        <v>4312</v>
      </c>
      <c r="E302" s="15" t="s">
        <v>746</v>
      </c>
      <c r="F302" s="873">
        <v>0</v>
      </c>
      <c r="G302" s="123">
        <v>4705.9</v>
      </c>
      <c r="H302" s="6">
        <v>0</v>
      </c>
      <c r="I302" s="6">
        <v>0</v>
      </c>
      <c r="J302" s="127">
        <v>0</v>
      </c>
    </row>
    <row r="303" spans="1:10" ht="12" customHeight="1" outlineLevel="1">
      <c r="A303" s="14" t="s">
        <v>1375</v>
      </c>
      <c r="B303" s="14" t="s">
        <v>1233</v>
      </c>
      <c r="C303" s="14">
        <v>5229</v>
      </c>
      <c r="D303" s="14">
        <v>4341</v>
      </c>
      <c r="E303" s="15" t="s">
        <v>753</v>
      </c>
      <c r="F303" s="873">
        <v>0</v>
      </c>
      <c r="G303" s="123">
        <v>313</v>
      </c>
      <c r="H303" s="6">
        <v>0</v>
      </c>
      <c r="I303" s="6">
        <v>0</v>
      </c>
      <c r="J303" s="127">
        <v>0</v>
      </c>
    </row>
    <row r="304" spans="1:10" ht="12" customHeight="1" outlineLevel="1">
      <c r="A304" s="14" t="s">
        <v>1375</v>
      </c>
      <c r="B304" s="14" t="s">
        <v>1233</v>
      </c>
      <c r="C304" s="14">
        <v>5229</v>
      </c>
      <c r="D304" s="14">
        <v>4319</v>
      </c>
      <c r="E304" s="15" t="s">
        <v>754</v>
      </c>
      <c r="F304" s="873">
        <v>0</v>
      </c>
      <c r="G304" s="123">
        <v>240</v>
      </c>
      <c r="H304" s="6">
        <v>0</v>
      </c>
      <c r="I304" s="6">
        <v>0</v>
      </c>
      <c r="J304" s="127">
        <v>0</v>
      </c>
    </row>
    <row r="305" spans="1:10" ht="12" customHeight="1" outlineLevel="1">
      <c r="A305" s="14" t="s">
        <v>1375</v>
      </c>
      <c r="B305" s="14" t="s">
        <v>1233</v>
      </c>
      <c r="C305" s="14">
        <v>5229</v>
      </c>
      <c r="D305" s="14">
        <v>4319</v>
      </c>
      <c r="E305" s="15" t="s">
        <v>755</v>
      </c>
      <c r="F305" s="873">
        <v>0</v>
      </c>
      <c r="G305" s="123">
        <v>100</v>
      </c>
      <c r="H305" s="6">
        <v>0</v>
      </c>
      <c r="I305" s="6">
        <v>0</v>
      </c>
      <c r="J305" s="127">
        <v>0</v>
      </c>
    </row>
    <row r="306" spans="1:10" ht="12" customHeight="1" outlineLevel="1">
      <c r="A306" s="14" t="s">
        <v>1375</v>
      </c>
      <c r="B306" s="14" t="s">
        <v>1233</v>
      </c>
      <c r="C306" s="14" t="s">
        <v>1393</v>
      </c>
      <c r="D306" s="14">
        <v>4179</v>
      </c>
      <c r="E306" s="15" t="s">
        <v>1394</v>
      </c>
      <c r="F306" s="873">
        <v>13470</v>
      </c>
      <c r="G306" s="123">
        <v>15169.5</v>
      </c>
      <c r="H306" s="6">
        <v>0</v>
      </c>
      <c r="I306" s="6">
        <v>0</v>
      </c>
      <c r="J306" s="127">
        <v>0</v>
      </c>
    </row>
    <row r="307" spans="1:10" ht="12" customHeight="1" outlineLevel="1">
      <c r="A307" s="14" t="s">
        <v>1375</v>
      </c>
      <c r="B307" s="14" t="s">
        <v>1233</v>
      </c>
      <c r="C307" s="14" t="s">
        <v>1393</v>
      </c>
      <c r="D307" s="14">
        <v>4179</v>
      </c>
      <c r="E307" s="15" t="s">
        <v>1394</v>
      </c>
      <c r="F307" s="873">
        <v>19409</v>
      </c>
      <c r="G307" s="123">
        <v>20973</v>
      </c>
      <c r="H307" s="6">
        <v>0</v>
      </c>
      <c r="I307" s="6">
        <v>0</v>
      </c>
      <c r="J307" s="127">
        <v>0</v>
      </c>
    </row>
    <row r="308" spans="1:10" ht="12" customHeight="1" outlineLevel="1">
      <c r="A308" s="14" t="s">
        <v>1375</v>
      </c>
      <c r="B308" s="14" t="s">
        <v>1233</v>
      </c>
      <c r="C308" s="14">
        <v>5410</v>
      </c>
      <c r="D308" s="14">
        <v>4179</v>
      </c>
      <c r="E308" s="15" t="s">
        <v>1394</v>
      </c>
      <c r="F308" s="873">
        <v>0</v>
      </c>
      <c r="G308" s="123">
        <v>1317</v>
      </c>
      <c r="H308" s="6">
        <v>0</v>
      </c>
      <c r="I308" s="6">
        <v>0</v>
      </c>
      <c r="J308" s="127">
        <v>0</v>
      </c>
    </row>
    <row r="309" spans="1:10" ht="12" customHeight="1" outlineLevel="1">
      <c r="A309" s="14" t="s">
        <v>1375</v>
      </c>
      <c r="B309" s="14" t="s">
        <v>1233</v>
      </c>
      <c r="C309" s="14" t="s">
        <v>1393</v>
      </c>
      <c r="D309" s="14" t="s">
        <v>756</v>
      </c>
      <c r="E309" s="15" t="s">
        <v>1394</v>
      </c>
      <c r="F309" s="873">
        <v>17328</v>
      </c>
      <c r="G309" s="123">
        <v>20045.7</v>
      </c>
      <c r="H309" s="6">
        <v>0</v>
      </c>
      <c r="I309" s="6">
        <v>0</v>
      </c>
      <c r="J309" s="127">
        <v>0</v>
      </c>
    </row>
    <row r="310" spans="1:10" ht="12" customHeight="1" outlineLevel="1">
      <c r="A310" s="14" t="s">
        <v>1375</v>
      </c>
      <c r="B310" s="14" t="s">
        <v>1233</v>
      </c>
      <c r="C310" s="14">
        <v>5410</v>
      </c>
      <c r="D310" s="14">
        <v>4199</v>
      </c>
      <c r="E310" s="15" t="s">
        <v>1394</v>
      </c>
      <c r="F310" s="873">
        <v>0</v>
      </c>
      <c r="G310" s="123">
        <v>8436</v>
      </c>
      <c r="H310" s="6">
        <v>0</v>
      </c>
      <c r="I310" s="6">
        <v>0</v>
      </c>
      <c r="J310" s="127">
        <v>0</v>
      </c>
    </row>
    <row r="311" spans="1:10" ht="12" customHeight="1">
      <c r="A311" s="856"/>
      <c r="B311" s="857" t="s">
        <v>1395</v>
      </c>
      <c r="C311" s="1082"/>
      <c r="D311" s="1083"/>
      <c r="E311" s="859" t="s">
        <v>1613</v>
      </c>
      <c r="F311" s="880">
        <f>SUBTOTAL(9,F229:F310)</f>
        <v>55840</v>
      </c>
      <c r="G311" s="892">
        <f>SUBTOTAL(9,G229:G310)</f>
        <v>80031.1</v>
      </c>
      <c r="H311" s="860">
        <f>SUBTOTAL(9,H229:H310)</f>
        <v>90237</v>
      </c>
      <c r="I311" s="860">
        <f>SUBTOTAL(9,I229:I310)</f>
        <v>100979</v>
      </c>
      <c r="J311" s="902">
        <f>SUBTOTAL(9,J229:J310)</f>
        <v>104040</v>
      </c>
    </row>
    <row r="312" spans="1:10" ht="12" customHeight="1" outlineLevel="1">
      <c r="A312" s="14">
        <v>2202</v>
      </c>
      <c r="B312" s="14">
        <v>108</v>
      </c>
      <c r="C312" s="14">
        <v>5028</v>
      </c>
      <c r="D312" s="14">
        <v>6171</v>
      </c>
      <c r="E312" s="15" t="s">
        <v>150</v>
      </c>
      <c r="F312" s="873">
        <v>0</v>
      </c>
      <c r="G312" s="123">
        <v>0</v>
      </c>
      <c r="H312" s="6">
        <v>0</v>
      </c>
      <c r="I312" s="6">
        <v>100</v>
      </c>
      <c r="J312" s="127">
        <v>120</v>
      </c>
    </row>
    <row r="313" spans="1:10" ht="12" customHeight="1" outlineLevel="1">
      <c r="A313" s="14">
        <v>2203</v>
      </c>
      <c r="B313" s="14" t="s">
        <v>1237</v>
      </c>
      <c r="C313" s="14" t="s">
        <v>1396</v>
      </c>
      <c r="D313" s="14" t="s">
        <v>1398</v>
      </c>
      <c r="E313" s="15" t="s">
        <v>1397</v>
      </c>
      <c r="F313" s="873">
        <v>5</v>
      </c>
      <c r="G313" s="123">
        <v>0.1</v>
      </c>
      <c r="H313" s="6">
        <v>5</v>
      </c>
      <c r="I313" s="6">
        <v>5</v>
      </c>
      <c r="J313" s="127">
        <v>5</v>
      </c>
    </row>
    <row r="314" spans="1:10" ht="12" customHeight="1" outlineLevel="1">
      <c r="A314" s="14">
        <v>2204</v>
      </c>
      <c r="B314" s="14" t="s">
        <v>1237</v>
      </c>
      <c r="C314" s="14" t="s">
        <v>1308</v>
      </c>
      <c r="D314" s="14">
        <v>5512</v>
      </c>
      <c r="E314" s="15" t="s">
        <v>1384</v>
      </c>
      <c r="F314" s="873">
        <v>37</v>
      </c>
      <c r="G314" s="123">
        <v>37.2</v>
      </c>
      <c r="H314" s="6">
        <v>30</v>
      </c>
      <c r="I314" s="6">
        <v>25</v>
      </c>
      <c r="J314" s="127">
        <v>20</v>
      </c>
    </row>
    <row r="315" spans="1:10" ht="12" customHeight="1" outlineLevel="1">
      <c r="A315" s="14">
        <v>2205</v>
      </c>
      <c r="B315" s="14" t="s">
        <v>1237</v>
      </c>
      <c r="C315" s="14" t="s">
        <v>1308</v>
      </c>
      <c r="D315" s="14" t="s">
        <v>1398</v>
      </c>
      <c r="E315" s="15" t="s">
        <v>1384</v>
      </c>
      <c r="F315" s="873">
        <v>48</v>
      </c>
      <c r="G315" s="123">
        <v>17.4</v>
      </c>
      <c r="H315" s="6">
        <v>60</v>
      </c>
      <c r="I315" s="6">
        <v>60</v>
      </c>
      <c r="J315" s="127">
        <v>50</v>
      </c>
    </row>
    <row r="316" spans="1:10" ht="12" customHeight="1" outlineLevel="1">
      <c r="A316" s="14">
        <v>2206</v>
      </c>
      <c r="B316" s="14" t="s">
        <v>1237</v>
      </c>
      <c r="C316" s="14" t="s">
        <v>1309</v>
      </c>
      <c r="D316" s="14" t="s">
        <v>1398</v>
      </c>
      <c r="E316" s="15" t="s">
        <v>1385</v>
      </c>
      <c r="F316" s="873">
        <v>1190</v>
      </c>
      <c r="G316" s="123">
        <v>1746.7</v>
      </c>
      <c r="H316" s="6">
        <v>1570</v>
      </c>
      <c r="I316" s="6">
        <v>1478</v>
      </c>
      <c r="J316" s="127">
        <v>500</v>
      </c>
    </row>
    <row r="317" spans="1:10" ht="12" customHeight="1" outlineLevel="1">
      <c r="A317" s="14">
        <v>2207</v>
      </c>
      <c r="B317" s="14" t="s">
        <v>1237</v>
      </c>
      <c r="C317" s="14" t="s">
        <v>1310</v>
      </c>
      <c r="D317" s="14">
        <v>1014</v>
      </c>
      <c r="E317" s="15" t="s">
        <v>274</v>
      </c>
      <c r="F317" s="873">
        <v>2</v>
      </c>
      <c r="G317" s="123">
        <v>1.8</v>
      </c>
      <c r="H317" s="6">
        <v>15</v>
      </c>
      <c r="I317" s="6">
        <v>15</v>
      </c>
      <c r="J317" s="127">
        <v>10</v>
      </c>
    </row>
    <row r="318" spans="1:10" ht="12" customHeight="1" outlineLevel="1">
      <c r="A318" s="14">
        <v>2208</v>
      </c>
      <c r="B318" s="14" t="s">
        <v>1237</v>
      </c>
      <c r="C318" s="14" t="s">
        <v>1310</v>
      </c>
      <c r="D318" s="14">
        <v>6171</v>
      </c>
      <c r="E318" s="15" t="s">
        <v>275</v>
      </c>
      <c r="F318" s="873">
        <v>50</v>
      </c>
      <c r="G318" s="123">
        <v>125.1</v>
      </c>
      <c r="H318" s="6">
        <v>150</v>
      </c>
      <c r="I318" s="6">
        <v>370</v>
      </c>
      <c r="J318" s="127">
        <v>180</v>
      </c>
    </row>
    <row r="319" spans="1:10" ht="12" customHeight="1" outlineLevel="1">
      <c r="A319" s="14">
        <v>2209</v>
      </c>
      <c r="B319" s="14" t="s">
        <v>1237</v>
      </c>
      <c r="C319" s="14" t="s">
        <v>1310</v>
      </c>
      <c r="D319" s="14">
        <v>6171</v>
      </c>
      <c r="E319" s="15" t="s">
        <v>276</v>
      </c>
      <c r="F319" s="873">
        <v>50</v>
      </c>
      <c r="G319" s="123">
        <v>979.5</v>
      </c>
      <c r="H319" s="6">
        <v>300</v>
      </c>
      <c r="I319" s="6">
        <v>2430</v>
      </c>
      <c r="J319" s="127">
        <v>1600</v>
      </c>
    </row>
    <row r="320" spans="1:10" ht="12" customHeight="1" outlineLevel="1">
      <c r="A320" s="14">
        <v>2210</v>
      </c>
      <c r="B320" s="14">
        <v>108</v>
      </c>
      <c r="C320" s="14">
        <v>5139</v>
      </c>
      <c r="D320" s="14">
        <v>1014</v>
      </c>
      <c r="E320" s="15" t="s">
        <v>556</v>
      </c>
      <c r="F320" s="873">
        <v>34</v>
      </c>
      <c r="G320" s="123">
        <v>58.6</v>
      </c>
      <c r="H320" s="6">
        <v>45</v>
      </c>
      <c r="I320" s="6">
        <v>45</v>
      </c>
      <c r="J320" s="127">
        <v>110</v>
      </c>
    </row>
    <row r="321" spans="1:10" ht="12" customHeight="1" outlineLevel="1">
      <c r="A321" s="14">
        <v>2211</v>
      </c>
      <c r="B321" s="14" t="s">
        <v>1237</v>
      </c>
      <c r="C321" s="14" t="s">
        <v>1311</v>
      </c>
      <c r="D321" s="14" t="s">
        <v>1398</v>
      </c>
      <c r="E321" s="15" t="s">
        <v>1692</v>
      </c>
      <c r="F321" s="873">
        <v>600</v>
      </c>
      <c r="G321" s="123">
        <v>819.7</v>
      </c>
      <c r="H321" s="6">
        <v>900</v>
      </c>
      <c r="I321" s="6">
        <v>1200</v>
      </c>
      <c r="J321" s="127">
        <v>900</v>
      </c>
    </row>
    <row r="322" spans="1:10" ht="12" customHeight="1" outlineLevel="1">
      <c r="A322" s="14">
        <v>2212</v>
      </c>
      <c r="B322" s="14" t="s">
        <v>1237</v>
      </c>
      <c r="C322" s="14" t="s">
        <v>1311</v>
      </c>
      <c r="D322" s="14" t="s">
        <v>1398</v>
      </c>
      <c r="E322" s="15" t="s">
        <v>1693</v>
      </c>
      <c r="F322" s="873">
        <v>108</v>
      </c>
      <c r="G322" s="123">
        <v>150.6</v>
      </c>
      <c r="H322" s="6">
        <v>180</v>
      </c>
      <c r="I322" s="6">
        <v>180</v>
      </c>
      <c r="J322" s="127">
        <v>160</v>
      </c>
    </row>
    <row r="323" spans="1:10" ht="12" customHeight="1" outlineLevel="1">
      <c r="A323" s="14">
        <v>2213</v>
      </c>
      <c r="B323" s="14" t="s">
        <v>1237</v>
      </c>
      <c r="C323" s="14" t="s">
        <v>1311</v>
      </c>
      <c r="D323" s="14" t="s">
        <v>1398</v>
      </c>
      <c r="E323" s="15" t="s">
        <v>148</v>
      </c>
      <c r="F323" s="873">
        <v>400</v>
      </c>
      <c r="G323" s="123">
        <v>386.9</v>
      </c>
      <c r="H323" s="6">
        <v>650</v>
      </c>
      <c r="I323" s="6">
        <v>850</v>
      </c>
      <c r="J323" s="127">
        <v>650</v>
      </c>
    </row>
    <row r="324" spans="1:10" ht="12" customHeight="1" outlineLevel="1">
      <c r="A324" s="14">
        <v>2214</v>
      </c>
      <c r="B324" s="14" t="s">
        <v>1237</v>
      </c>
      <c r="C324" s="14" t="s">
        <v>1311</v>
      </c>
      <c r="D324" s="14" t="s">
        <v>1398</v>
      </c>
      <c r="E324" s="15" t="s">
        <v>0</v>
      </c>
      <c r="F324" s="873">
        <v>76</v>
      </c>
      <c r="G324" s="123">
        <v>138.1</v>
      </c>
      <c r="H324" s="6">
        <v>150</v>
      </c>
      <c r="I324" s="6">
        <v>150</v>
      </c>
      <c r="J324" s="127">
        <v>140</v>
      </c>
    </row>
    <row r="325" spans="1:10" ht="12" customHeight="1" outlineLevel="1">
      <c r="A325" s="14">
        <v>2215</v>
      </c>
      <c r="B325" s="14">
        <v>108</v>
      </c>
      <c r="C325" s="14">
        <v>5139</v>
      </c>
      <c r="D325" s="14">
        <v>6171</v>
      </c>
      <c r="E325" s="15" t="s">
        <v>556</v>
      </c>
      <c r="F325" s="873">
        <v>122</v>
      </c>
      <c r="G325" s="123">
        <v>201.4</v>
      </c>
      <c r="H325" s="6">
        <v>280</v>
      </c>
      <c r="I325" s="6">
        <v>280</v>
      </c>
      <c r="J325" s="127">
        <v>260</v>
      </c>
    </row>
    <row r="326" spans="1:10" ht="12" customHeight="1" outlineLevel="1">
      <c r="A326" s="14">
        <v>2216</v>
      </c>
      <c r="B326" s="14">
        <v>108</v>
      </c>
      <c r="C326" s="14">
        <v>5139</v>
      </c>
      <c r="D326" s="14">
        <v>6171</v>
      </c>
      <c r="E326" s="15" t="s">
        <v>1</v>
      </c>
      <c r="F326" s="873">
        <v>220</v>
      </c>
      <c r="G326" s="123">
        <v>195.1</v>
      </c>
      <c r="H326" s="6">
        <v>320</v>
      </c>
      <c r="I326" s="6">
        <v>320</v>
      </c>
      <c r="J326" s="127">
        <v>340</v>
      </c>
    </row>
    <row r="327" spans="1:10" ht="12" customHeight="1" outlineLevel="1">
      <c r="A327" s="14">
        <v>2217</v>
      </c>
      <c r="B327" s="14">
        <v>108</v>
      </c>
      <c r="C327" s="14">
        <v>5139</v>
      </c>
      <c r="D327" s="14">
        <v>6171</v>
      </c>
      <c r="E327" s="15" t="s">
        <v>2</v>
      </c>
      <c r="F327" s="873">
        <v>29</v>
      </c>
      <c r="G327" s="123">
        <v>19.5</v>
      </c>
      <c r="H327" s="6">
        <v>25</v>
      </c>
      <c r="I327" s="6">
        <v>50</v>
      </c>
      <c r="J327" s="127">
        <v>60</v>
      </c>
    </row>
    <row r="328" spans="1:10" ht="12" customHeight="1" outlineLevel="1">
      <c r="A328" s="14">
        <v>2218</v>
      </c>
      <c r="B328" s="14">
        <v>108</v>
      </c>
      <c r="C328" s="14">
        <v>5139</v>
      </c>
      <c r="D328" s="14">
        <v>6171</v>
      </c>
      <c r="E328" s="15" t="s">
        <v>3</v>
      </c>
      <c r="F328" s="873">
        <v>104</v>
      </c>
      <c r="G328" s="123">
        <v>26.7</v>
      </c>
      <c r="H328" s="6">
        <v>125</v>
      </c>
      <c r="I328" s="6">
        <v>137</v>
      </c>
      <c r="J328" s="127">
        <v>110</v>
      </c>
    </row>
    <row r="329" spans="1:10" ht="12" customHeight="1" outlineLevel="1">
      <c r="A329" s="14">
        <v>2219</v>
      </c>
      <c r="B329" s="14">
        <v>108</v>
      </c>
      <c r="C329" s="14" t="s">
        <v>1312</v>
      </c>
      <c r="D329" s="14" t="s">
        <v>1398</v>
      </c>
      <c r="E329" s="15" t="s">
        <v>282</v>
      </c>
      <c r="F329" s="873">
        <v>450</v>
      </c>
      <c r="G329" s="123">
        <v>227.6</v>
      </c>
      <c r="H329" s="6">
        <v>500</v>
      </c>
      <c r="I329" s="6">
        <v>500</v>
      </c>
      <c r="J329" s="127">
        <v>400</v>
      </c>
    </row>
    <row r="330" spans="1:10" ht="12" customHeight="1" outlineLevel="1">
      <c r="A330" s="14">
        <v>2220</v>
      </c>
      <c r="B330" s="14">
        <v>108</v>
      </c>
      <c r="C330" s="14" t="s">
        <v>1313</v>
      </c>
      <c r="D330" s="14" t="s">
        <v>1398</v>
      </c>
      <c r="E330" s="15" t="s">
        <v>284</v>
      </c>
      <c r="F330" s="873">
        <v>2000</v>
      </c>
      <c r="G330" s="123">
        <v>1493.2</v>
      </c>
      <c r="H330" s="6">
        <v>2300</v>
      </c>
      <c r="I330" s="6">
        <v>2300</v>
      </c>
      <c r="J330" s="127">
        <v>2800</v>
      </c>
    </row>
    <row r="331" spans="1:10" ht="12" customHeight="1" outlineLevel="1">
      <c r="A331" s="14">
        <v>2221</v>
      </c>
      <c r="B331" s="14">
        <v>108</v>
      </c>
      <c r="C331" s="14" t="s">
        <v>1386</v>
      </c>
      <c r="D331" s="14">
        <v>5512</v>
      </c>
      <c r="E331" s="15" t="s">
        <v>1380</v>
      </c>
      <c r="F331" s="873">
        <v>11</v>
      </c>
      <c r="G331" s="123">
        <v>37.8</v>
      </c>
      <c r="H331" s="6">
        <v>27</v>
      </c>
      <c r="I331" s="6">
        <v>38</v>
      </c>
      <c r="J331" s="127">
        <v>40</v>
      </c>
    </row>
    <row r="332" spans="1:10" ht="12" customHeight="1" outlineLevel="1">
      <c r="A332" s="14">
        <v>2222</v>
      </c>
      <c r="B332" s="14" t="s">
        <v>1237</v>
      </c>
      <c r="C332" s="14" t="s">
        <v>1314</v>
      </c>
      <c r="D332" s="14" t="s">
        <v>1398</v>
      </c>
      <c r="E332" s="15" t="s">
        <v>1315</v>
      </c>
      <c r="F332" s="873">
        <v>2493</v>
      </c>
      <c r="G332" s="123">
        <v>2049.2</v>
      </c>
      <c r="H332" s="6">
        <v>3100</v>
      </c>
      <c r="I332" s="6">
        <v>2180</v>
      </c>
      <c r="J332" s="127">
        <v>2350</v>
      </c>
    </row>
    <row r="333" spans="1:10" ht="12" customHeight="1" outlineLevel="1">
      <c r="A333" s="14">
        <v>2223</v>
      </c>
      <c r="B333" s="14" t="s">
        <v>1237</v>
      </c>
      <c r="C333" s="14" t="s">
        <v>1316</v>
      </c>
      <c r="D333" s="14" t="s">
        <v>1398</v>
      </c>
      <c r="E333" s="15" t="s">
        <v>1317</v>
      </c>
      <c r="F333" s="873">
        <v>700</v>
      </c>
      <c r="G333" s="123">
        <v>506.5</v>
      </c>
      <c r="H333" s="6">
        <v>700</v>
      </c>
      <c r="I333" s="6">
        <v>700</v>
      </c>
      <c r="J333" s="127">
        <v>650</v>
      </c>
    </row>
    <row r="334" spans="1:10" ht="12" customHeight="1" outlineLevel="1">
      <c r="A334" s="14">
        <v>2224</v>
      </c>
      <c r="B334" s="14" t="s">
        <v>1237</v>
      </c>
      <c r="C334" s="14" t="s">
        <v>1318</v>
      </c>
      <c r="D334" s="14" t="s">
        <v>1398</v>
      </c>
      <c r="E334" s="15" t="s">
        <v>1400</v>
      </c>
      <c r="F334" s="873">
        <v>3500</v>
      </c>
      <c r="G334" s="123">
        <v>4420.9</v>
      </c>
      <c r="H334" s="6">
        <v>8000</v>
      </c>
      <c r="I334" s="6">
        <v>7725</v>
      </c>
      <c r="J334" s="127">
        <v>6500</v>
      </c>
    </row>
    <row r="335" spans="1:10" ht="12" customHeight="1" outlineLevel="1">
      <c r="A335" s="14">
        <v>2225</v>
      </c>
      <c r="B335" s="14" t="s">
        <v>1237</v>
      </c>
      <c r="C335" s="14" t="s">
        <v>1319</v>
      </c>
      <c r="D335" s="14" t="s">
        <v>1398</v>
      </c>
      <c r="E335" s="15" t="s">
        <v>1320</v>
      </c>
      <c r="F335" s="873">
        <v>3000</v>
      </c>
      <c r="G335" s="123">
        <v>2706.2</v>
      </c>
      <c r="H335" s="6">
        <v>3700</v>
      </c>
      <c r="I335" s="6">
        <v>3700</v>
      </c>
      <c r="J335" s="127">
        <v>3300</v>
      </c>
    </row>
    <row r="336" spans="1:10" ht="12" customHeight="1" outlineLevel="1">
      <c r="A336" s="14">
        <v>2226</v>
      </c>
      <c r="B336" s="14" t="s">
        <v>1237</v>
      </c>
      <c r="C336" s="14" t="s">
        <v>1322</v>
      </c>
      <c r="D336" s="14">
        <v>1014</v>
      </c>
      <c r="E336" s="15" t="s">
        <v>1607</v>
      </c>
      <c r="F336" s="873">
        <v>29</v>
      </c>
      <c r="G336" s="123">
        <v>29.4</v>
      </c>
      <c r="H336" s="6">
        <v>35</v>
      </c>
      <c r="I336" s="6">
        <v>35</v>
      </c>
      <c r="J336" s="127">
        <v>35</v>
      </c>
    </row>
    <row r="337" spans="1:10" ht="12" customHeight="1" outlineLevel="1">
      <c r="A337" s="14">
        <v>2227</v>
      </c>
      <c r="B337" s="14" t="s">
        <v>1237</v>
      </c>
      <c r="C337" s="14" t="s">
        <v>1322</v>
      </c>
      <c r="D337" s="14" t="s">
        <v>1398</v>
      </c>
      <c r="E337" s="15" t="s">
        <v>1498</v>
      </c>
      <c r="F337" s="873">
        <v>0</v>
      </c>
      <c r="G337" s="123">
        <v>0</v>
      </c>
      <c r="H337" s="6">
        <v>500</v>
      </c>
      <c r="I337" s="6">
        <v>405.2</v>
      </c>
      <c r="J337" s="127">
        <v>450</v>
      </c>
    </row>
    <row r="338" spans="1:10" ht="12" customHeight="1" outlineLevel="1">
      <c r="A338" s="14">
        <v>2228</v>
      </c>
      <c r="B338" s="14" t="s">
        <v>1237</v>
      </c>
      <c r="C338" s="14" t="s">
        <v>1401</v>
      </c>
      <c r="D338" s="14" t="s">
        <v>1398</v>
      </c>
      <c r="E338" s="15" t="s">
        <v>1339</v>
      </c>
      <c r="F338" s="873">
        <v>80</v>
      </c>
      <c r="G338" s="123">
        <v>108.7</v>
      </c>
      <c r="H338" s="6">
        <v>150</v>
      </c>
      <c r="I338" s="6">
        <v>150</v>
      </c>
      <c r="J338" s="127">
        <v>50</v>
      </c>
    </row>
    <row r="339" spans="1:10" ht="12" customHeight="1" outlineLevel="1">
      <c r="A339" s="14">
        <v>2229</v>
      </c>
      <c r="B339" s="14" t="s">
        <v>1237</v>
      </c>
      <c r="C339" s="14">
        <v>5166</v>
      </c>
      <c r="D339" s="14" t="s">
        <v>1398</v>
      </c>
      <c r="E339" s="15" t="s">
        <v>1631</v>
      </c>
      <c r="F339" s="873">
        <v>73</v>
      </c>
      <c r="G339" s="123">
        <v>89.2</v>
      </c>
      <c r="H339" s="6">
        <v>120</v>
      </c>
      <c r="I339" s="6">
        <v>120</v>
      </c>
      <c r="J339" s="127">
        <v>200</v>
      </c>
    </row>
    <row r="340" spans="1:10" ht="12" customHeight="1" outlineLevel="1">
      <c r="A340" s="14">
        <v>2230</v>
      </c>
      <c r="B340" s="14" t="s">
        <v>1237</v>
      </c>
      <c r="C340" s="14" t="s">
        <v>1324</v>
      </c>
      <c r="D340" s="14" t="s">
        <v>1398</v>
      </c>
      <c r="E340" s="15" t="s">
        <v>1381</v>
      </c>
      <c r="F340" s="873">
        <v>48</v>
      </c>
      <c r="G340" s="123">
        <v>15</v>
      </c>
      <c r="H340" s="6">
        <v>20</v>
      </c>
      <c r="I340" s="6">
        <v>20</v>
      </c>
      <c r="J340" s="127">
        <v>20</v>
      </c>
    </row>
    <row r="341" spans="1:10" ht="12" customHeight="1" outlineLevel="1">
      <c r="A341" s="14">
        <v>2231</v>
      </c>
      <c r="B341" s="14" t="s">
        <v>1237</v>
      </c>
      <c r="C341" s="14" t="s">
        <v>1327</v>
      </c>
      <c r="D341" s="14">
        <v>1014</v>
      </c>
      <c r="E341" s="15" t="s">
        <v>328</v>
      </c>
      <c r="F341" s="873">
        <v>428</v>
      </c>
      <c r="G341" s="123">
        <v>410.8</v>
      </c>
      <c r="H341" s="6">
        <v>480</v>
      </c>
      <c r="I341" s="6">
        <v>480</v>
      </c>
      <c r="J341" s="127">
        <v>500</v>
      </c>
    </row>
    <row r="342" spans="1:51" s="8" customFormat="1" ht="12" customHeight="1" outlineLevel="1">
      <c r="A342" s="14">
        <v>2232</v>
      </c>
      <c r="B342" s="14">
        <v>108</v>
      </c>
      <c r="C342" s="14" t="s">
        <v>1327</v>
      </c>
      <c r="D342" s="14" t="s">
        <v>1347</v>
      </c>
      <c r="E342" s="15" t="s">
        <v>295</v>
      </c>
      <c r="F342" s="873">
        <v>0</v>
      </c>
      <c r="G342" s="123">
        <v>0</v>
      </c>
      <c r="H342" s="6">
        <v>0</v>
      </c>
      <c r="I342" s="6">
        <v>0</v>
      </c>
      <c r="J342" s="127">
        <v>130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</row>
    <row r="343" spans="1:10" ht="12" customHeight="1" outlineLevel="1">
      <c r="A343" s="14">
        <v>2233</v>
      </c>
      <c r="B343" s="14" t="s">
        <v>1237</v>
      </c>
      <c r="C343" s="14" t="s">
        <v>1327</v>
      </c>
      <c r="D343" s="14" t="s">
        <v>1398</v>
      </c>
      <c r="E343" s="15" t="s">
        <v>329</v>
      </c>
      <c r="F343" s="873">
        <v>2560</v>
      </c>
      <c r="G343" s="123">
        <v>2364.5</v>
      </c>
      <c r="H343" s="6">
        <v>3100</v>
      </c>
      <c r="I343" s="6">
        <v>2884</v>
      </c>
      <c r="J343" s="127">
        <v>2800</v>
      </c>
    </row>
    <row r="344" spans="1:10" ht="12" customHeight="1" outlineLevel="1">
      <c r="A344" s="14">
        <v>2234</v>
      </c>
      <c r="B344" s="14" t="s">
        <v>1237</v>
      </c>
      <c r="C344" s="14" t="s">
        <v>1327</v>
      </c>
      <c r="D344" s="14" t="s">
        <v>1398</v>
      </c>
      <c r="E344" s="15" t="s">
        <v>331</v>
      </c>
      <c r="F344" s="873">
        <v>190</v>
      </c>
      <c r="G344" s="123">
        <v>132.9</v>
      </c>
      <c r="H344" s="6">
        <v>240</v>
      </c>
      <c r="I344" s="6">
        <v>240</v>
      </c>
      <c r="J344" s="127">
        <v>240</v>
      </c>
    </row>
    <row r="345" spans="1:10" ht="12" customHeight="1" outlineLevel="1">
      <c r="A345" s="14">
        <v>2235</v>
      </c>
      <c r="B345" s="14" t="s">
        <v>1237</v>
      </c>
      <c r="C345" s="14" t="s">
        <v>1327</v>
      </c>
      <c r="D345" s="14" t="s">
        <v>1398</v>
      </c>
      <c r="E345" s="15" t="s">
        <v>333</v>
      </c>
      <c r="F345" s="873">
        <v>50</v>
      </c>
      <c r="G345" s="123">
        <v>19.8</v>
      </c>
      <c r="H345" s="6">
        <v>70</v>
      </c>
      <c r="I345" s="6">
        <v>70</v>
      </c>
      <c r="J345" s="127">
        <v>70</v>
      </c>
    </row>
    <row r="346" spans="1:10" ht="12" customHeight="1" outlineLevel="1">
      <c r="A346" s="14">
        <v>2236</v>
      </c>
      <c r="B346" s="14" t="s">
        <v>1237</v>
      </c>
      <c r="C346" s="14" t="s">
        <v>1327</v>
      </c>
      <c r="D346" s="14" t="s">
        <v>1398</v>
      </c>
      <c r="E346" s="15" t="s">
        <v>334</v>
      </c>
      <c r="F346" s="873">
        <v>1045</v>
      </c>
      <c r="G346" s="123">
        <v>1264.5</v>
      </c>
      <c r="H346" s="6">
        <v>1900</v>
      </c>
      <c r="I346" s="6">
        <v>1800</v>
      </c>
      <c r="J346" s="127">
        <v>1700</v>
      </c>
    </row>
    <row r="347" spans="1:10" ht="12" customHeight="1" outlineLevel="1">
      <c r="A347" s="14">
        <v>2237</v>
      </c>
      <c r="B347" s="14" t="s">
        <v>1237</v>
      </c>
      <c r="C347" s="14" t="s">
        <v>1327</v>
      </c>
      <c r="D347" s="14" t="s">
        <v>1398</v>
      </c>
      <c r="E347" s="15" t="s">
        <v>335</v>
      </c>
      <c r="F347" s="873">
        <v>307</v>
      </c>
      <c r="G347" s="123">
        <v>281</v>
      </c>
      <c r="H347" s="6">
        <v>450</v>
      </c>
      <c r="I347" s="6">
        <v>330</v>
      </c>
      <c r="J347" s="127">
        <v>320</v>
      </c>
    </row>
    <row r="348" spans="1:10" ht="12" customHeight="1" outlineLevel="1">
      <c r="A348" s="14">
        <v>2238</v>
      </c>
      <c r="B348" s="14" t="s">
        <v>1237</v>
      </c>
      <c r="C348" s="14" t="s">
        <v>1327</v>
      </c>
      <c r="D348" s="14" t="s">
        <v>1398</v>
      </c>
      <c r="E348" s="15" t="s">
        <v>288</v>
      </c>
      <c r="F348" s="873">
        <v>1150</v>
      </c>
      <c r="G348" s="123">
        <v>1080.2</v>
      </c>
      <c r="H348" s="6">
        <v>2300</v>
      </c>
      <c r="I348" s="6">
        <v>2300</v>
      </c>
      <c r="J348" s="127">
        <v>2050</v>
      </c>
    </row>
    <row r="349" spans="1:10" ht="12" customHeight="1" outlineLevel="1">
      <c r="A349" s="14">
        <v>2239</v>
      </c>
      <c r="B349" s="14" t="s">
        <v>1237</v>
      </c>
      <c r="C349" s="14" t="s">
        <v>1327</v>
      </c>
      <c r="D349" s="14" t="s">
        <v>1398</v>
      </c>
      <c r="E349" s="15" t="s">
        <v>336</v>
      </c>
      <c r="F349" s="873">
        <v>30</v>
      </c>
      <c r="G349" s="123">
        <v>44</v>
      </c>
      <c r="H349" s="6">
        <v>320</v>
      </c>
      <c r="I349" s="6">
        <v>320</v>
      </c>
      <c r="J349" s="127">
        <v>300</v>
      </c>
    </row>
    <row r="350" spans="1:10" ht="12" customHeight="1" outlineLevel="1">
      <c r="A350" s="14">
        <v>2240</v>
      </c>
      <c r="B350" s="14" t="s">
        <v>1237</v>
      </c>
      <c r="C350" s="14">
        <v>5169</v>
      </c>
      <c r="D350" s="14">
        <v>6171</v>
      </c>
      <c r="E350" s="15" t="s">
        <v>323</v>
      </c>
      <c r="F350" s="873">
        <v>450</v>
      </c>
      <c r="G350" s="123">
        <v>1784.8</v>
      </c>
      <c r="H350" s="6">
        <v>900</v>
      </c>
      <c r="I350" s="6">
        <v>1920</v>
      </c>
      <c r="J350" s="127">
        <v>1400</v>
      </c>
    </row>
    <row r="351" spans="1:10" ht="12" customHeight="1" outlineLevel="1">
      <c r="A351" s="14">
        <v>2241</v>
      </c>
      <c r="B351" s="14">
        <v>108</v>
      </c>
      <c r="C351" s="14">
        <v>5171</v>
      </c>
      <c r="D351" s="14">
        <v>1014</v>
      </c>
      <c r="E351" s="15" t="s">
        <v>1179</v>
      </c>
      <c r="F351" s="873">
        <v>40</v>
      </c>
      <c r="G351" s="123">
        <v>37.6</v>
      </c>
      <c r="H351" s="6">
        <v>15</v>
      </c>
      <c r="I351" s="6">
        <v>15</v>
      </c>
      <c r="J351" s="127">
        <v>10</v>
      </c>
    </row>
    <row r="352" spans="1:10" ht="12" customHeight="1" outlineLevel="1">
      <c r="A352" s="14">
        <v>2242</v>
      </c>
      <c r="B352" s="14" t="s">
        <v>1237</v>
      </c>
      <c r="C352" s="14" t="s">
        <v>1328</v>
      </c>
      <c r="D352" s="14" t="s">
        <v>1398</v>
      </c>
      <c r="E352" s="15" t="s">
        <v>1508</v>
      </c>
      <c r="F352" s="873">
        <v>80</v>
      </c>
      <c r="G352" s="123">
        <v>115.2</v>
      </c>
      <c r="H352" s="6">
        <v>200</v>
      </c>
      <c r="I352" s="6">
        <v>250</v>
      </c>
      <c r="J352" s="127">
        <v>300</v>
      </c>
    </row>
    <row r="353" spans="1:10" ht="12" customHeight="1" outlineLevel="1">
      <c r="A353" s="14">
        <v>2243</v>
      </c>
      <c r="B353" s="14" t="s">
        <v>1237</v>
      </c>
      <c r="C353" s="14" t="s">
        <v>1328</v>
      </c>
      <c r="D353" s="14" t="s">
        <v>1398</v>
      </c>
      <c r="E353" s="15" t="s">
        <v>1514</v>
      </c>
      <c r="F353" s="873">
        <v>150</v>
      </c>
      <c r="G353" s="123">
        <v>340.1</v>
      </c>
      <c r="H353" s="6">
        <v>200</v>
      </c>
      <c r="I353" s="6">
        <v>250</v>
      </c>
      <c r="J353" s="127">
        <v>200</v>
      </c>
    </row>
    <row r="354" spans="1:10" ht="12" customHeight="1" outlineLevel="1">
      <c r="A354" s="14">
        <v>2244</v>
      </c>
      <c r="B354" s="14" t="s">
        <v>1237</v>
      </c>
      <c r="C354" s="14" t="s">
        <v>1328</v>
      </c>
      <c r="D354" s="14" t="s">
        <v>1398</v>
      </c>
      <c r="E354" s="15" t="s">
        <v>643</v>
      </c>
      <c r="F354" s="873">
        <v>50</v>
      </c>
      <c r="G354" s="123">
        <v>1955.8</v>
      </c>
      <c r="H354" s="6">
        <v>130</v>
      </c>
      <c r="I354" s="6">
        <v>270</v>
      </c>
      <c r="J354" s="127">
        <v>200</v>
      </c>
    </row>
    <row r="355" spans="1:10" ht="12" customHeight="1" outlineLevel="1">
      <c r="A355" s="14">
        <v>2245</v>
      </c>
      <c r="B355" s="14" t="s">
        <v>1237</v>
      </c>
      <c r="C355" s="14" t="s">
        <v>1328</v>
      </c>
      <c r="D355" s="14" t="s">
        <v>1398</v>
      </c>
      <c r="E355" s="15" t="s">
        <v>1402</v>
      </c>
      <c r="F355" s="873">
        <v>50</v>
      </c>
      <c r="G355" s="123">
        <v>38.5</v>
      </c>
      <c r="H355" s="6">
        <v>120</v>
      </c>
      <c r="I355" s="6">
        <v>50</v>
      </c>
      <c r="J355" s="127">
        <v>200</v>
      </c>
    </row>
    <row r="356" spans="1:10" ht="12" customHeight="1" outlineLevel="1">
      <c r="A356" s="14">
        <v>2246</v>
      </c>
      <c r="B356" s="14" t="s">
        <v>1237</v>
      </c>
      <c r="C356" s="14" t="s">
        <v>1328</v>
      </c>
      <c r="D356" s="14" t="s">
        <v>1398</v>
      </c>
      <c r="E356" s="15" t="s">
        <v>1403</v>
      </c>
      <c r="F356" s="873">
        <v>95</v>
      </c>
      <c r="G356" s="123">
        <v>129.6</v>
      </c>
      <c r="H356" s="6">
        <v>240</v>
      </c>
      <c r="I356" s="6">
        <v>240</v>
      </c>
      <c r="J356" s="127">
        <v>220</v>
      </c>
    </row>
    <row r="357" spans="1:10" ht="12" customHeight="1" outlineLevel="1">
      <c r="A357" s="14">
        <v>2247</v>
      </c>
      <c r="B357" s="14">
        <v>108</v>
      </c>
      <c r="C357" s="14">
        <v>5171</v>
      </c>
      <c r="D357" s="14">
        <v>6171</v>
      </c>
      <c r="E357" s="15" t="s">
        <v>1404</v>
      </c>
      <c r="F357" s="873">
        <v>200</v>
      </c>
      <c r="G357" s="123">
        <v>2540.1</v>
      </c>
      <c r="H357" s="6">
        <v>300</v>
      </c>
      <c r="I357" s="6">
        <v>540</v>
      </c>
      <c r="J357" s="127">
        <v>1400</v>
      </c>
    </row>
    <row r="358" spans="1:10" ht="12" customHeight="1" outlineLevel="1">
      <c r="A358" s="14">
        <v>2248</v>
      </c>
      <c r="B358" s="14">
        <v>108</v>
      </c>
      <c r="C358" s="14" t="s">
        <v>1331</v>
      </c>
      <c r="D358" s="14" t="s">
        <v>1398</v>
      </c>
      <c r="E358" s="15" t="s">
        <v>1333</v>
      </c>
      <c r="F358" s="873">
        <v>520</v>
      </c>
      <c r="G358" s="123">
        <v>677.7</v>
      </c>
      <c r="H358" s="6">
        <v>800</v>
      </c>
      <c r="I358" s="6">
        <v>800</v>
      </c>
      <c r="J358" s="127">
        <v>805</v>
      </c>
    </row>
    <row r="359" spans="1:10" ht="12" customHeight="1" outlineLevel="1">
      <c r="A359" s="14">
        <v>2249</v>
      </c>
      <c r="B359" s="14">
        <v>108</v>
      </c>
      <c r="C359" s="14">
        <v>5189</v>
      </c>
      <c r="D359" s="14">
        <v>6171</v>
      </c>
      <c r="E359" s="15" t="s">
        <v>531</v>
      </c>
      <c r="F359" s="873">
        <v>5</v>
      </c>
      <c r="G359" s="123">
        <v>3.8</v>
      </c>
      <c r="H359" s="6">
        <v>5</v>
      </c>
      <c r="I359" s="6">
        <v>5</v>
      </c>
      <c r="J359" s="127">
        <v>5</v>
      </c>
    </row>
    <row r="360" spans="1:10" ht="12" customHeight="1" outlineLevel="1">
      <c r="A360" s="14">
        <v>2250</v>
      </c>
      <c r="B360" s="14">
        <v>108</v>
      </c>
      <c r="C360" s="14">
        <v>5361</v>
      </c>
      <c r="D360" s="14">
        <v>6171</v>
      </c>
      <c r="E360" s="15" t="s">
        <v>1352</v>
      </c>
      <c r="F360" s="873">
        <v>0</v>
      </c>
      <c r="G360" s="123">
        <v>0</v>
      </c>
      <c r="H360" s="6">
        <v>0</v>
      </c>
      <c r="I360" s="6">
        <v>0</v>
      </c>
      <c r="J360" s="127">
        <v>20</v>
      </c>
    </row>
    <row r="361" spans="1:10" ht="12" customHeight="1" outlineLevel="1">
      <c r="A361" s="14">
        <v>2251</v>
      </c>
      <c r="B361" s="14" t="s">
        <v>1237</v>
      </c>
      <c r="C361" s="14">
        <v>5362</v>
      </c>
      <c r="D361" s="14" t="s">
        <v>1398</v>
      </c>
      <c r="E361" s="15" t="s">
        <v>1337</v>
      </c>
      <c r="F361" s="873">
        <v>19</v>
      </c>
      <c r="G361" s="123">
        <v>10.5</v>
      </c>
      <c r="H361" s="6">
        <v>20</v>
      </c>
      <c r="I361" s="6">
        <v>20</v>
      </c>
      <c r="J361" s="127">
        <v>20</v>
      </c>
    </row>
    <row r="362" spans="1:10" ht="12" customHeight="1" outlineLevel="1">
      <c r="A362" s="14" t="s">
        <v>1375</v>
      </c>
      <c r="B362" s="14" t="s">
        <v>1237</v>
      </c>
      <c r="C362" s="14" t="s">
        <v>1396</v>
      </c>
      <c r="D362" s="14">
        <v>5512</v>
      </c>
      <c r="E362" s="15" t="s">
        <v>1397</v>
      </c>
      <c r="F362" s="873">
        <v>5</v>
      </c>
      <c r="G362" s="123">
        <v>0</v>
      </c>
      <c r="H362" s="6">
        <v>0</v>
      </c>
      <c r="I362" s="6">
        <v>0</v>
      </c>
      <c r="J362" s="127">
        <v>0</v>
      </c>
    </row>
    <row r="363" spans="1:10" ht="12" customHeight="1" outlineLevel="1">
      <c r="A363" s="14" t="s">
        <v>1375</v>
      </c>
      <c r="B363" s="14">
        <v>108</v>
      </c>
      <c r="C363" s="14">
        <v>5139</v>
      </c>
      <c r="D363" s="14">
        <v>6171</v>
      </c>
      <c r="E363" s="22" t="s">
        <v>758</v>
      </c>
      <c r="F363" s="873">
        <v>80</v>
      </c>
      <c r="G363" s="123">
        <v>53.6</v>
      </c>
      <c r="H363" s="6">
        <v>0</v>
      </c>
      <c r="I363" s="6">
        <v>0</v>
      </c>
      <c r="J363" s="127">
        <v>0</v>
      </c>
    </row>
    <row r="364" spans="1:10" ht="12" customHeight="1" outlineLevel="1">
      <c r="A364" s="14" t="s">
        <v>1375</v>
      </c>
      <c r="B364" s="14">
        <v>108</v>
      </c>
      <c r="C364" s="14" t="s">
        <v>1312</v>
      </c>
      <c r="D364" s="14">
        <v>5512</v>
      </c>
      <c r="E364" s="15" t="s">
        <v>736</v>
      </c>
      <c r="F364" s="873">
        <v>7</v>
      </c>
      <c r="G364" s="123">
        <v>3.5</v>
      </c>
      <c r="H364" s="6">
        <v>0</v>
      </c>
      <c r="I364" s="6">
        <v>0</v>
      </c>
      <c r="J364" s="127">
        <v>0</v>
      </c>
    </row>
    <row r="365" spans="1:10" ht="12" customHeight="1" outlineLevel="1">
      <c r="A365" s="14" t="s">
        <v>1375</v>
      </c>
      <c r="B365" s="14">
        <v>108</v>
      </c>
      <c r="C365" s="14" t="s">
        <v>1314</v>
      </c>
      <c r="D365" s="14">
        <v>5512</v>
      </c>
      <c r="E365" s="15" t="s">
        <v>1315</v>
      </c>
      <c r="F365" s="873">
        <v>70</v>
      </c>
      <c r="G365" s="123">
        <v>6.7</v>
      </c>
      <c r="H365" s="6">
        <v>0</v>
      </c>
      <c r="I365" s="6">
        <v>0</v>
      </c>
      <c r="J365" s="127">
        <v>0</v>
      </c>
    </row>
    <row r="366" spans="1:10" ht="12" customHeight="1" outlineLevel="1">
      <c r="A366" s="14" t="s">
        <v>1375</v>
      </c>
      <c r="B366" s="14" t="s">
        <v>1237</v>
      </c>
      <c r="C366" s="14" t="s">
        <v>1316</v>
      </c>
      <c r="D366" s="14">
        <v>5512</v>
      </c>
      <c r="E366" s="15" t="s">
        <v>1317</v>
      </c>
      <c r="F366" s="873">
        <v>3</v>
      </c>
      <c r="G366" s="123">
        <v>0</v>
      </c>
      <c r="H366" s="6">
        <v>0</v>
      </c>
      <c r="I366" s="6">
        <v>0</v>
      </c>
      <c r="J366" s="127">
        <v>0</v>
      </c>
    </row>
    <row r="367" spans="1:10" ht="12" customHeight="1" outlineLevel="1">
      <c r="A367" s="14" t="s">
        <v>1375</v>
      </c>
      <c r="B367" s="14" t="s">
        <v>1237</v>
      </c>
      <c r="C367" s="14" t="s">
        <v>1319</v>
      </c>
      <c r="D367" s="14">
        <v>5512</v>
      </c>
      <c r="E367" s="15" t="s">
        <v>1320</v>
      </c>
      <c r="F367" s="873">
        <v>6</v>
      </c>
      <c r="G367" s="123">
        <v>4.7</v>
      </c>
      <c r="H367" s="6">
        <v>0</v>
      </c>
      <c r="I367" s="6">
        <v>0</v>
      </c>
      <c r="J367" s="127">
        <v>0</v>
      </c>
    </row>
    <row r="368" spans="1:10" ht="12" customHeight="1" outlineLevel="1">
      <c r="A368" s="14" t="s">
        <v>1375</v>
      </c>
      <c r="B368" s="14" t="s">
        <v>1237</v>
      </c>
      <c r="C368" s="14" t="s">
        <v>1322</v>
      </c>
      <c r="D368" s="14" t="s">
        <v>1398</v>
      </c>
      <c r="E368" s="15" t="s">
        <v>1399</v>
      </c>
      <c r="F368" s="873">
        <v>156</v>
      </c>
      <c r="G368" s="123">
        <v>164.3</v>
      </c>
      <c r="H368" s="6">
        <v>200</v>
      </c>
      <c r="I368" s="6">
        <v>200</v>
      </c>
      <c r="J368" s="127">
        <v>0</v>
      </c>
    </row>
    <row r="369" spans="1:10" ht="12" customHeight="1" outlineLevel="1">
      <c r="A369" s="14" t="s">
        <v>1375</v>
      </c>
      <c r="B369" s="14" t="s">
        <v>1237</v>
      </c>
      <c r="C369" s="14">
        <v>5166</v>
      </c>
      <c r="D369" s="14">
        <v>5512</v>
      </c>
      <c r="E369" s="15" t="s">
        <v>1631</v>
      </c>
      <c r="F369" s="873">
        <v>10</v>
      </c>
      <c r="G369" s="123">
        <v>9.4</v>
      </c>
      <c r="H369" s="6">
        <v>0</v>
      </c>
      <c r="I369" s="6">
        <v>0</v>
      </c>
      <c r="J369" s="127">
        <v>0</v>
      </c>
    </row>
    <row r="370" spans="1:10" ht="12" customHeight="1" outlineLevel="1">
      <c r="A370" s="14" t="s">
        <v>1375</v>
      </c>
      <c r="B370" s="14" t="s">
        <v>1237</v>
      </c>
      <c r="C370" s="14">
        <v>5166</v>
      </c>
      <c r="D370" s="14">
        <v>6171</v>
      </c>
      <c r="E370" s="1" t="s">
        <v>1632</v>
      </c>
      <c r="F370" s="873">
        <v>10</v>
      </c>
      <c r="G370" s="123">
        <v>7.6</v>
      </c>
      <c r="H370" s="6">
        <v>0</v>
      </c>
      <c r="I370" s="6">
        <v>0</v>
      </c>
      <c r="J370" s="127">
        <v>0</v>
      </c>
    </row>
    <row r="371" spans="1:10" ht="12" customHeight="1" outlineLevel="1">
      <c r="A371" s="14" t="s">
        <v>1375</v>
      </c>
      <c r="B371" s="14" t="s">
        <v>1237</v>
      </c>
      <c r="C371" s="14" t="s">
        <v>1326</v>
      </c>
      <c r="D371" s="14" t="s">
        <v>1398</v>
      </c>
      <c r="E371" s="15" t="s">
        <v>759</v>
      </c>
      <c r="F371" s="873">
        <v>96</v>
      </c>
      <c r="G371" s="123">
        <v>76.5</v>
      </c>
      <c r="H371" s="6">
        <v>0</v>
      </c>
      <c r="I371" s="6">
        <v>0</v>
      </c>
      <c r="J371" s="127">
        <v>0</v>
      </c>
    </row>
    <row r="372" spans="1:10" ht="12" customHeight="1" outlineLevel="1">
      <c r="A372" s="14" t="s">
        <v>1375</v>
      </c>
      <c r="B372" s="14" t="s">
        <v>1237</v>
      </c>
      <c r="C372" s="14" t="s">
        <v>1326</v>
      </c>
      <c r="D372" s="14" t="s">
        <v>1398</v>
      </c>
      <c r="E372" s="15" t="s">
        <v>14</v>
      </c>
      <c r="F372" s="873">
        <v>260</v>
      </c>
      <c r="G372" s="123">
        <v>94</v>
      </c>
      <c r="H372" s="6">
        <v>0</v>
      </c>
      <c r="I372" s="6">
        <v>0</v>
      </c>
      <c r="J372" s="127">
        <v>0</v>
      </c>
    </row>
    <row r="373" spans="1:10" ht="12" customHeight="1" outlineLevel="1">
      <c r="A373" s="14" t="s">
        <v>1375</v>
      </c>
      <c r="B373" s="14" t="s">
        <v>1237</v>
      </c>
      <c r="C373" s="14" t="s">
        <v>1326</v>
      </c>
      <c r="D373" s="14" t="s">
        <v>1398</v>
      </c>
      <c r="E373" s="15" t="s">
        <v>760</v>
      </c>
      <c r="F373" s="873">
        <v>1050</v>
      </c>
      <c r="G373" s="123">
        <v>524.2</v>
      </c>
      <c r="H373" s="6">
        <v>0</v>
      </c>
      <c r="I373" s="6">
        <v>0</v>
      </c>
      <c r="J373" s="127">
        <v>0</v>
      </c>
    </row>
    <row r="374" spans="1:10" ht="12" customHeight="1" outlineLevel="1">
      <c r="A374" s="14" t="s">
        <v>1375</v>
      </c>
      <c r="B374" s="14" t="s">
        <v>1237</v>
      </c>
      <c r="C374" s="14">
        <v>5169</v>
      </c>
      <c r="D374" s="14">
        <v>5212</v>
      </c>
      <c r="E374" s="15" t="s">
        <v>149</v>
      </c>
      <c r="F374" s="873">
        <v>0</v>
      </c>
      <c r="G374" s="123">
        <v>0</v>
      </c>
      <c r="H374" s="6">
        <v>0</v>
      </c>
      <c r="I374" s="6">
        <v>44</v>
      </c>
      <c r="J374" s="127">
        <v>0</v>
      </c>
    </row>
    <row r="375" spans="1:10" ht="12" customHeight="1" outlineLevel="1">
      <c r="A375" s="14" t="s">
        <v>1375</v>
      </c>
      <c r="B375" s="14" t="s">
        <v>1237</v>
      </c>
      <c r="C375" s="14" t="s">
        <v>1327</v>
      </c>
      <c r="D375" s="14" t="s">
        <v>1398</v>
      </c>
      <c r="E375" s="15" t="s">
        <v>761</v>
      </c>
      <c r="F375" s="873">
        <v>5</v>
      </c>
      <c r="G375" s="123">
        <v>4.5</v>
      </c>
      <c r="H375" s="6">
        <v>0</v>
      </c>
      <c r="I375" s="6">
        <v>0</v>
      </c>
      <c r="J375" s="127">
        <v>0</v>
      </c>
    </row>
    <row r="376" spans="1:10" ht="12" customHeight="1" outlineLevel="1">
      <c r="A376" s="14" t="s">
        <v>1375</v>
      </c>
      <c r="B376" s="14" t="s">
        <v>1237</v>
      </c>
      <c r="C376" s="14" t="s">
        <v>1327</v>
      </c>
      <c r="D376" s="14" t="s">
        <v>1398</v>
      </c>
      <c r="E376" s="15" t="s">
        <v>762</v>
      </c>
      <c r="F376" s="873">
        <v>900</v>
      </c>
      <c r="G376" s="123">
        <v>435.2</v>
      </c>
      <c r="H376" s="6">
        <v>0</v>
      </c>
      <c r="I376" s="6">
        <v>0</v>
      </c>
      <c r="J376" s="127">
        <v>0</v>
      </c>
    </row>
    <row r="377" spans="1:10" ht="12" customHeight="1" outlineLevel="1">
      <c r="A377" s="14" t="s">
        <v>1375</v>
      </c>
      <c r="B377" s="14">
        <v>108</v>
      </c>
      <c r="C377" s="14">
        <v>5171</v>
      </c>
      <c r="D377" s="14">
        <v>6171</v>
      </c>
      <c r="E377" s="15" t="s">
        <v>1405</v>
      </c>
      <c r="F377" s="873">
        <v>150</v>
      </c>
      <c r="G377" s="123">
        <v>183</v>
      </c>
      <c r="H377" s="6">
        <v>0</v>
      </c>
      <c r="I377" s="6">
        <v>0</v>
      </c>
      <c r="J377" s="127">
        <v>0</v>
      </c>
    </row>
    <row r="378" spans="1:10" ht="12" customHeight="1" outlineLevel="1">
      <c r="A378" s="14" t="s">
        <v>1375</v>
      </c>
      <c r="B378" s="14">
        <v>108</v>
      </c>
      <c r="C378" s="14">
        <v>5172</v>
      </c>
      <c r="D378" s="14" t="s">
        <v>1398</v>
      </c>
      <c r="E378" s="15" t="s">
        <v>227</v>
      </c>
      <c r="F378" s="873">
        <v>400</v>
      </c>
      <c r="G378" s="123">
        <v>22.1</v>
      </c>
      <c r="H378" s="6">
        <v>0</v>
      </c>
      <c r="I378" s="6">
        <v>0</v>
      </c>
      <c r="J378" s="127">
        <v>0</v>
      </c>
    </row>
    <row r="379" spans="1:10" ht="12" customHeight="1" outlineLevel="1">
      <c r="A379" s="14" t="s">
        <v>1375</v>
      </c>
      <c r="B379" s="14">
        <v>108</v>
      </c>
      <c r="C379" s="14">
        <v>5174</v>
      </c>
      <c r="D379" s="14">
        <v>6171</v>
      </c>
      <c r="E379" s="15" t="s">
        <v>1372</v>
      </c>
      <c r="F379" s="873">
        <v>10</v>
      </c>
      <c r="G379" s="123">
        <v>0</v>
      </c>
      <c r="H379" s="6">
        <v>5</v>
      </c>
      <c r="I379" s="6">
        <v>5</v>
      </c>
      <c r="J379" s="127">
        <v>0</v>
      </c>
    </row>
    <row r="380" spans="1:10" ht="12" customHeight="1" outlineLevel="1">
      <c r="A380" s="14" t="s">
        <v>1375</v>
      </c>
      <c r="B380" s="14">
        <v>108</v>
      </c>
      <c r="C380" s="14">
        <v>5178</v>
      </c>
      <c r="D380" s="14">
        <v>6171</v>
      </c>
      <c r="E380" s="66" t="s">
        <v>763</v>
      </c>
      <c r="F380" s="873">
        <v>6300</v>
      </c>
      <c r="G380" s="123">
        <v>5550.6</v>
      </c>
      <c r="H380" s="6">
        <v>0</v>
      </c>
      <c r="I380" s="6">
        <v>0</v>
      </c>
      <c r="J380" s="127">
        <v>0</v>
      </c>
    </row>
    <row r="381" spans="1:10" ht="12" customHeight="1" outlineLevel="1">
      <c r="A381" s="14" t="s">
        <v>1375</v>
      </c>
      <c r="B381" s="14">
        <v>108</v>
      </c>
      <c r="C381" s="14">
        <v>5139</v>
      </c>
      <c r="D381" s="14">
        <v>6114</v>
      </c>
      <c r="E381" s="15" t="s">
        <v>4</v>
      </c>
      <c r="F381" s="873">
        <v>0</v>
      </c>
      <c r="G381" s="123">
        <v>0</v>
      </c>
      <c r="H381" s="6">
        <v>0</v>
      </c>
      <c r="I381" s="6">
        <v>56.6</v>
      </c>
      <c r="J381" s="127">
        <v>0</v>
      </c>
    </row>
    <row r="382" spans="1:10" ht="12" customHeight="1" outlineLevel="1">
      <c r="A382" s="14" t="s">
        <v>1375</v>
      </c>
      <c r="B382" s="14">
        <v>108</v>
      </c>
      <c r="C382" s="14">
        <v>5156</v>
      </c>
      <c r="D382" s="14">
        <v>6114</v>
      </c>
      <c r="E382" s="15" t="s">
        <v>151</v>
      </c>
      <c r="F382" s="873">
        <v>0</v>
      </c>
      <c r="G382" s="123">
        <v>0</v>
      </c>
      <c r="H382" s="6">
        <v>0</v>
      </c>
      <c r="I382" s="6">
        <v>5.7</v>
      </c>
      <c r="J382" s="127">
        <v>0</v>
      </c>
    </row>
    <row r="383" spans="1:10" ht="12" customHeight="1" outlineLevel="1">
      <c r="A383" s="14" t="s">
        <v>1375</v>
      </c>
      <c r="B383" s="14">
        <v>108</v>
      </c>
      <c r="C383" s="14">
        <v>5161</v>
      </c>
      <c r="D383" s="14">
        <v>6114</v>
      </c>
      <c r="E383" s="15" t="s">
        <v>152</v>
      </c>
      <c r="F383" s="873">
        <v>0</v>
      </c>
      <c r="G383" s="123">
        <v>0</v>
      </c>
      <c r="H383" s="6">
        <v>0</v>
      </c>
      <c r="I383" s="6">
        <v>15.6</v>
      </c>
      <c r="J383" s="127">
        <v>0</v>
      </c>
    </row>
    <row r="384" spans="1:10" ht="12" customHeight="1" outlineLevel="1">
      <c r="A384" s="14" t="s">
        <v>1375</v>
      </c>
      <c r="B384" s="14">
        <v>108</v>
      </c>
      <c r="C384" s="14">
        <v>5162</v>
      </c>
      <c r="D384" s="14">
        <v>6114</v>
      </c>
      <c r="E384" s="15" t="s">
        <v>370</v>
      </c>
      <c r="F384" s="873">
        <v>0</v>
      </c>
      <c r="G384" s="123">
        <v>0</v>
      </c>
      <c r="H384" s="6">
        <v>0</v>
      </c>
      <c r="I384" s="6">
        <v>3</v>
      </c>
      <c r="J384" s="127">
        <v>0</v>
      </c>
    </row>
    <row r="385" spans="1:10" ht="12" customHeight="1" outlineLevel="1">
      <c r="A385" s="14" t="s">
        <v>1375</v>
      </c>
      <c r="B385" s="14">
        <v>108</v>
      </c>
      <c r="C385" s="14">
        <v>5164</v>
      </c>
      <c r="D385" s="14">
        <v>6114</v>
      </c>
      <c r="E385" s="15" t="s">
        <v>153</v>
      </c>
      <c r="F385" s="873">
        <v>0</v>
      </c>
      <c r="G385" s="123">
        <v>0</v>
      </c>
      <c r="H385" s="6">
        <v>0</v>
      </c>
      <c r="I385" s="6">
        <v>587.6</v>
      </c>
      <c r="J385" s="127">
        <v>0</v>
      </c>
    </row>
    <row r="386" spans="1:10" ht="12" customHeight="1" outlineLevel="1">
      <c r="A386" s="14" t="s">
        <v>1375</v>
      </c>
      <c r="B386" s="14">
        <v>108</v>
      </c>
      <c r="C386" s="14">
        <v>5169</v>
      </c>
      <c r="D386" s="14">
        <v>6114</v>
      </c>
      <c r="E386" s="15" t="s">
        <v>154</v>
      </c>
      <c r="F386" s="873">
        <v>0</v>
      </c>
      <c r="G386" s="123">
        <v>0</v>
      </c>
      <c r="H386" s="6">
        <v>0</v>
      </c>
      <c r="I386" s="6">
        <v>224</v>
      </c>
      <c r="J386" s="127">
        <v>0</v>
      </c>
    </row>
    <row r="387" spans="1:10" ht="12" customHeight="1" outlineLevel="1">
      <c r="A387" s="14" t="s">
        <v>1375</v>
      </c>
      <c r="B387" s="14">
        <v>108</v>
      </c>
      <c r="C387" s="14">
        <v>5175</v>
      </c>
      <c r="D387" s="14">
        <v>6114</v>
      </c>
      <c r="E387" s="15" t="s">
        <v>155</v>
      </c>
      <c r="F387" s="873">
        <v>0</v>
      </c>
      <c r="G387" s="123">
        <v>0</v>
      </c>
      <c r="H387" s="6">
        <v>0</v>
      </c>
      <c r="I387" s="6">
        <v>88.7</v>
      </c>
      <c r="J387" s="127">
        <v>0</v>
      </c>
    </row>
    <row r="388" spans="1:10" ht="12" customHeight="1" outlineLevel="1">
      <c r="A388" s="14" t="s">
        <v>1375</v>
      </c>
      <c r="B388" s="14">
        <v>108</v>
      </c>
      <c r="C388" s="18">
        <v>5139</v>
      </c>
      <c r="D388" s="14">
        <v>6114</v>
      </c>
      <c r="E388" s="2" t="s">
        <v>764</v>
      </c>
      <c r="F388" s="873">
        <v>0</v>
      </c>
      <c r="G388" s="123">
        <v>178.2</v>
      </c>
      <c r="H388" s="6">
        <v>0</v>
      </c>
      <c r="I388" s="6">
        <v>0</v>
      </c>
      <c r="J388" s="127">
        <v>0</v>
      </c>
    </row>
    <row r="389" spans="1:10" ht="12" customHeight="1" outlineLevel="1">
      <c r="A389" s="14" t="s">
        <v>1375</v>
      </c>
      <c r="B389" s="14">
        <v>108</v>
      </c>
      <c r="C389" s="18">
        <v>5156</v>
      </c>
      <c r="D389" s="14">
        <v>6114</v>
      </c>
      <c r="E389" s="2" t="s">
        <v>764</v>
      </c>
      <c r="F389" s="873">
        <v>0</v>
      </c>
      <c r="G389" s="123">
        <v>5.9</v>
      </c>
      <c r="H389" s="6">
        <v>0</v>
      </c>
      <c r="I389" s="6">
        <v>0</v>
      </c>
      <c r="J389" s="127">
        <v>0</v>
      </c>
    </row>
    <row r="390" spans="1:10" ht="12" customHeight="1" outlineLevel="1">
      <c r="A390" s="14" t="s">
        <v>1375</v>
      </c>
      <c r="B390" s="14">
        <v>108</v>
      </c>
      <c r="C390" s="18">
        <v>5161</v>
      </c>
      <c r="D390" s="14">
        <v>6114</v>
      </c>
      <c r="E390" s="2" t="s">
        <v>764</v>
      </c>
      <c r="F390" s="873">
        <v>0</v>
      </c>
      <c r="G390" s="123">
        <v>434.9</v>
      </c>
      <c r="H390" s="6">
        <v>0</v>
      </c>
      <c r="I390" s="6">
        <v>0</v>
      </c>
      <c r="J390" s="127">
        <v>0</v>
      </c>
    </row>
    <row r="391" spans="1:10" ht="12" customHeight="1" outlineLevel="1">
      <c r="A391" s="14" t="s">
        <v>1375</v>
      </c>
      <c r="B391" s="14">
        <v>108</v>
      </c>
      <c r="C391" s="18">
        <v>5162</v>
      </c>
      <c r="D391" s="14">
        <v>6114</v>
      </c>
      <c r="E391" s="2" t="s">
        <v>764</v>
      </c>
      <c r="F391" s="873">
        <v>0</v>
      </c>
      <c r="G391" s="123">
        <v>3.8</v>
      </c>
      <c r="H391" s="6">
        <v>0</v>
      </c>
      <c r="I391" s="6">
        <v>0</v>
      </c>
      <c r="J391" s="127">
        <v>0</v>
      </c>
    </row>
    <row r="392" spans="1:10" ht="12" customHeight="1" outlineLevel="1">
      <c r="A392" s="14" t="s">
        <v>1375</v>
      </c>
      <c r="B392" s="14">
        <v>108</v>
      </c>
      <c r="C392" s="18">
        <v>5164</v>
      </c>
      <c r="D392" s="14">
        <v>6114</v>
      </c>
      <c r="E392" s="2" t="s">
        <v>764</v>
      </c>
      <c r="F392" s="873">
        <v>0</v>
      </c>
      <c r="G392" s="123">
        <v>1234.3</v>
      </c>
      <c r="H392" s="6">
        <v>0</v>
      </c>
      <c r="I392" s="6">
        <v>0</v>
      </c>
      <c r="J392" s="127">
        <v>0</v>
      </c>
    </row>
    <row r="393" spans="1:10" ht="12" customHeight="1" outlineLevel="1">
      <c r="A393" s="14" t="s">
        <v>1375</v>
      </c>
      <c r="B393" s="14">
        <v>108</v>
      </c>
      <c r="C393" s="18">
        <v>5169</v>
      </c>
      <c r="D393" s="14">
        <v>6114</v>
      </c>
      <c r="E393" s="2" t="s">
        <v>764</v>
      </c>
      <c r="F393" s="873">
        <v>0</v>
      </c>
      <c r="G393" s="123">
        <v>195.7</v>
      </c>
      <c r="H393" s="6">
        <v>0</v>
      </c>
      <c r="I393" s="6">
        <v>0</v>
      </c>
      <c r="J393" s="127">
        <v>0</v>
      </c>
    </row>
    <row r="394" spans="1:10" ht="12" customHeight="1" outlineLevel="1">
      <c r="A394" s="14" t="s">
        <v>1375</v>
      </c>
      <c r="B394" s="14">
        <v>108</v>
      </c>
      <c r="C394" s="18">
        <v>5171</v>
      </c>
      <c r="D394" s="14">
        <v>6114</v>
      </c>
      <c r="E394" s="2" t="s">
        <v>764</v>
      </c>
      <c r="F394" s="873">
        <v>0</v>
      </c>
      <c r="G394" s="123">
        <v>105.2</v>
      </c>
      <c r="H394" s="6">
        <v>0</v>
      </c>
      <c r="I394" s="6">
        <v>0</v>
      </c>
      <c r="J394" s="127">
        <v>0</v>
      </c>
    </row>
    <row r="395" spans="1:10" ht="12" customHeight="1" outlineLevel="1">
      <c r="A395" s="14" t="s">
        <v>1375</v>
      </c>
      <c r="B395" s="14">
        <v>108</v>
      </c>
      <c r="C395" s="18">
        <v>5173</v>
      </c>
      <c r="D395" s="14">
        <v>6114</v>
      </c>
      <c r="E395" s="2" t="s">
        <v>764</v>
      </c>
      <c r="F395" s="873">
        <v>0</v>
      </c>
      <c r="G395" s="123">
        <v>2.5</v>
      </c>
      <c r="H395" s="6">
        <v>0</v>
      </c>
      <c r="I395" s="6">
        <v>0</v>
      </c>
      <c r="J395" s="127">
        <v>0</v>
      </c>
    </row>
    <row r="396" spans="1:10" ht="12" customHeight="1" outlineLevel="1">
      <c r="A396" s="14" t="s">
        <v>1375</v>
      </c>
      <c r="B396" s="14">
        <v>108</v>
      </c>
      <c r="C396" s="18">
        <v>5175</v>
      </c>
      <c r="D396" s="14">
        <v>6114</v>
      </c>
      <c r="E396" s="2" t="s">
        <v>764</v>
      </c>
      <c r="F396" s="873">
        <v>0</v>
      </c>
      <c r="G396" s="123">
        <v>127</v>
      </c>
      <c r="H396" s="6">
        <v>0</v>
      </c>
      <c r="I396" s="6">
        <v>0</v>
      </c>
      <c r="J396" s="127">
        <v>0</v>
      </c>
    </row>
    <row r="397" spans="1:10" ht="12" customHeight="1" outlineLevel="1">
      <c r="A397" s="14" t="s">
        <v>1375</v>
      </c>
      <c r="B397" s="14">
        <v>108</v>
      </c>
      <c r="C397" s="14">
        <v>5139</v>
      </c>
      <c r="D397" s="14">
        <v>6115</v>
      </c>
      <c r="E397" s="15" t="s">
        <v>765</v>
      </c>
      <c r="F397" s="873">
        <v>0</v>
      </c>
      <c r="G397" s="123">
        <v>156.5</v>
      </c>
      <c r="H397" s="6">
        <v>0</v>
      </c>
      <c r="I397" s="6">
        <v>0</v>
      </c>
      <c r="J397" s="127">
        <v>0</v>
      </c>
    </row>
    <row r="398" spans="1:10" ht="12" customHeight="1" outlineLevel="1">
      <c r="A398" s="14" t="s">
        <v>1375</v>
      </c>
      <c r="B398" s="14">
        <v>108</v>
      </c>
      <c r="C398" s="14">
        <v>5156</v>
      </c>
      <c r="D398" s="14">
        <v>6115</v>
      </c>
      <c r="E398" s="15" t="s">
        <v>765</v>
      </c>
      <c r="F398" s="873">
        <v>0</v>
      </c>
      <c r="G398" s="123">
        <v>2.7</v>
      </c>
      <c r="H398" s="6">
        <v>0</v>
      </c>
      <c r="I398" s="6">
        <v>0</v>
      </c>
      <c r="J398" s="127">
        <v>0</v>
      </c>
    </row>
    <row r="399" spans="1:10" ht="12" customHeight="1" outlineLevel="1">
      <c r="A399" s="14" t="s">
        <v>1375</v>
      </c>
      <c r="B399" s="14">
        <v>108</v>
      </c>
      <c r="C399" s="14">
        <v>5161</v>
      </c>
      <c r="D399" s="14">
        <v>6115</v>
      </c>
      <c r="E399" s="15" t="s">
        <v>765</v>
      </c>
      <c r="F399" s="873">
        <v>0</v>
      </c>
      <c r="G399" s="123">
        <v>421.8</v>
      </c>
      <c r="H399" s="6">
        <v>0</v>
      </c>
      <c r="I399" s="6">
        <v>0</v>
      </c>
      <c r="J399" s="127">
        <v>0</v>
      </c>
    </row>
    <row r="400" spans="1:10" ht="12" customHeight="1" outlineLevel="1">
      <c r="A400" s="14" t="s">
        <v>1375</v>
      </c>
      <c r="B400" s="14">
        <v>108</v>
      </c>
      <c r="C400" s="14">
        <v>5162</v>
      </c>
      <c r="D400" s="14">
        <v>6115</v>
      </c>
      <c r="E400" s="15" t="s">
        <v>765</v>
      </c>
      <c r="F400" s="873">
        <v>0</v>
      </c>
      <c r="G400" s="123">
        <v>5.4</v>
      </c>
      <c r="H400" s="6">
        <v>0</v>
      </c>
      <c r="I400" s="6">
        <v>0</v>
      </c>
      <c r="J400" s="127">
        <v>0</v>
      </c>
    </row>
    <row r="401" spans="1:10" ht="12" customHeight="1" outlineLevel="1">
      <c r="A401" s="14" t="s">
        <v>1375</v>
      </c>
      <c r="B401" s="14">
        <v>108</v>
      </c>
      <c r="C401" s="14">
        <v>5164</v>
      </c>
      <c r="D401" s="14">
        <v>6115</v>
      </c>
      <c r="E401" s="15" t="s">
        <v>765</v>
      </c>
      <c r="F401" s="873">
        <v>0</v>
      </c>
      <c r="G401" s="123">
        <v>1423</v>
      </c>
      <c r="H401" s="6">
        <v>0</v>
      </c>
      <c r="I401" s="6">
        <v>0</v>
      </c>
      <c r="J401" s="127">
        <v>0</v>
      </c>
    </row>
    <row r="402" spans="1:10" ht="12" customHeight="1" outlineLevel="1">
      <c r="A402" s="14" t="s">
        <v>1375</v>
      </c>
      <c r="B402" s="14">
        <v>108</v>
      </c>
      <c r="C402" s="14">
        <v>5169</v>
      </c>
      <c r="D402" s="14">
        <v>6115</v>
      </c>
      <c r="E402" s="15" t="s">
        <v>765</v>
      </c>
      <c r="F402" s="873">
        <v>0</v>
      </c>
      <c r="G402" s="123">
        <v>308.7</v>
      </c>
      <c r="H402" s="6">
        <v>0</v>
      </c>
      <c r="I402" s="6">
        <v>0</v>
      </c>
      <c r="J402" s="127">
        <v>0</v>
      </c>
    </row>
    <row r="403" spans="1:10" ht="12" customHeight="1" outlineLevel="1">
      <c r="A403" s="14" t="s">
        <v>1375</v>
      </c>
      <c r="B403" s="14">
        <v>108</v>
      </c>
      <c r="C403" s="14">
        <v>5171</v>
      </c>
      <c r="D403" s="14">
        <v>6115</v>
      </c>
      <c r="E403" s="15" t="s">
        <v>765</v>
      </c>
      <c r="F403" s="873">
        <v>0</v>
      </c>
      <c r="G403" s="123">
        <v>54.1</v>
      </c>
      <c r="H403" s="6">
        <v>0</v>
      </c>
      <c r="I403" s="6">
        <v>0</v>
      </c>
      <c r="J403" s="127">
        <v>0</v>
      </c>
    </row>
    <row r="404" spans="1:10" ht="12" customHeight="1" outlineLevel="1">
      <c r="A404" s="14" t="s">
        <v>1375</v>
      </c>
      <c r="B404" s="14">
        <v>108</v>
      </c>
      <c r="C404" s="14">
        <v>5173</v>
      </c>
      <c r="D404" s="14">
        <v>6115</v>
      </c>
      <c r="E404" s="15" t="s">
        <v>765</v>
      </c>
      <c r="F404" s="873">
        <v>0</v>
      </c>
      <c r="G404" s="123">
        <v>2.6</v>
      </c>
      <c r="H404" s="6">
        <v>0</v>
      </c>
      <c r="I404" s="6">
        <v>0</v>
      </c>
      <c r="J404" s="127">
        <v>0</v>
      </c>
    </row>
    <row r="405" spans="1:10" ht="12" customHeight="1" outlineLevel="1">
      <c r="A405" s="14" t="s">
        <v>1375</v>
      </c>
      <c r="B405" s="14">
        <v>108</v>
      </c>
      <c r="C405" s="14">
        <v>5175</v>
      </c>
      <c r="D405" s="14">
        <v>6115</v>
      </c>
      <c r="E405" s="15" t="s">
        <v>765</v>
      </c>
      <c r="F405" s="873">
        <v>0</v>
      </c>
      <c r="G405" s="123">
        <v>127.1</v>
      </c>
      <c r="H405" s="6">
        <v>0</v>
      </c>
      <c r="I405" s="6">
        <v>0</v>
      </c>
      <c r="J405" s="127">
        <v>0</v>
      </c>
    </row>
    <row r="406" spans="1:10" ht="12" customHeight="1" outlineLevel="1">
      <c r="A406" s="14" t="s">
        <v>1375</v>
      </c>
      <c r="B406" s="14">
        <v>108</v>
      </c>
      <c r="C406" s="14">
        <v>5139</v>
      </c>
      <c r="D406" s="14">
        <v>5299</v>
      </c>
      <c r="E406" s="15" t="s">
        <v>766</v>
      </c>
      <c r="F406" s="873">
        <v>0</v>
      </c>
      <c r="G406" s="123">
        <v>1497.5</v>
      </c>
      <c r="H406" s="6">
        <v>0</v>
      </c>
      <c r="I406" s="6">
        <v>0</v>
      </c>
      <c r="J406" s="127">
        <v>0</v>
      </c>
    </row>
    <row r="407" spans="1:10" ht="12" customHeight="1" outlineLevel="1">
      <c r="A407" s="14" t="s">
        <v>1375</v>
      </c>
      <c r="B407" s="14">
        <v>108</v>
      </c>
      <c r="C407" s="14">
        <v>5156</v>
      </c>
      <c r="D407" s="14">
        <v>5299</v>
      </c>
      <c r="E407" s="15" t="s">
        <v>757</v>
      </c>
      <c r="F407" s="873">
        <v>0</v>
      </c>
      <c r="G407" s="123">
        <v>16.5</v>
      </c>
      <c r="H407" s="6">
        <v>0</v>
      </c>
      <c r="I407" s="6">
        <v>0</v>
      </c>
      <c r="J407" s="127">
        <v>0</v>
      </c>
    </row>
    <row r="408" spans="1:10" ht="12" customHeight="1" outlineLevel="1">
      <c r="A408" s="14" t="s">
        <v>1375</v>
      </c>
      <c r="B408" s="14">
        <v>108</v>
      </c>
      <c r="C408" s="14">
        <v>5162</v>
      </c>
      <c r="D408" s="14">
        <v>5299</v>
      </c>
      <c r="E408" s="15" t="s">
        <v>767</v>
      </c>
      <c r="F408" s="873">
        <v>0</v>
      </c>
      <c r="G408" s="123">
        <v>21.5</v>
      </c>
      <c r="H408" s="6">
        <v>0</v>
      </c>
      <c r="I408" s="6">
        <v>0</v>
      </c>
      <c r="J408" s="127">
        <v>0</v>
      </c>
    </row>
    <row r="409" spans="1:10" ht="12" customHeight="1" outlineLevel="1">
      <c r="A409" s="14" t="s">
        <v>1375</v>
      </c>
      <c r="B409" s="14">
        <v>108</v>
      </c>
      <c r="C409" s="14">
        <v>5169</v>
      </c>
      <c r="D409" s="14">
        <v>5299</v>
      </c>
      <c r="E409" s="15" t="s">
        <v>748</v>
      </c>
      <c r="F409" s="873">
        <v>0</v>
      </c>
      <c r="G409" s="123">
        <v>6826.7</v>
      </c>
      <c r="H409" s="6">
        <v>0</v>
      </c>
      <c r="I409" s="6">
        <v>0</v>
      </c>
      <c r="J409" s="127">
        <v>0</v>
      </c>
    </row>
    <row r="410" spans="1:10" ht="12" customHeight="1" outlineLevel="1">
      <c r="A410" s="14" t="s">
        <v>1375</v>
      </c>
      <c r="B410" s="14">
        <v>108</v>
      </c>
      <c r="C410" s="14">
        <v>5171</v>
      </c>
      <c r="D410" s="14">
        <v>5299</v>
      </c>
      <c r="E410" s="15" t="s">
        <v>746</v>
      </c>
      <c r="F410" s="873">
        <v>0</v>
      </c>
      <c r="G410" s="123">
        <v>7.3</v>
      </c>
      <c r="H410" s="6">
        <v>0</v>
      </c>
      <c r="I410" s="6">
        <v>0</v>
      </c>
      <c r="J410" s="127">
        <v>0</v>
      </c>
    </row>
    <row r="411" spans="1:10" ht="12" customHeight="1" outlineLevel="1">
      <c r="A411" s="14" t="s">
        <v>1375</v>
      </c>
      <c r="B411" s="14">
        <v>108</v>
      </c>
      <c r="C411" s="14">
        <v>5175</v>
      </c>
      <c r="D411" s="14">
        <v>5299</v>
      </c>
      <c r="E411" s="15" t="s">
        <v>768</v>
      </c>
      <c r="F411" s="873">
        <v>0</v>
      </c>
      <c r="G411" s="123">
        <v>744.3</v>
      </c>
      <c r="H411" s="6">
        <v>0</v>
      </c>
      <c r="I411" s="6">
        <v>0</v>
      </c>
      <c r="J411" s="127">
        <v>0</v>
      </c>
    </row>
    <row r="412" spans="1:10" ht="12" customHeight="1" outlineLevel="1">
      <c r="A412" s="14" t="s">
        <v>1375</v>
      </c>
      <c r="B412" s="14">
        <v>108</v>
      </c>
      <c r="C412" s="14">
        <v>5167</v>
      </c>
      <c r="D412" s="14">
        <v>5512</v>
      </c>
      <c r="E412" s="15" t="s">
        <v>769</v>
      </c>
      <c r="F412" s="873">
        <v>0</v>
      </c>
      <c r="G412" s="123">
        <v>0.6</v>
      </c>
      <c r="H412" s="6">
        <v>0</v>
      </c>
      <c r="I412" s="6">
        <v>0</v>
      </c>
      <c r="J412" s="127">
        <v>0</v>
      </c>
    </row>
    <row r="413" spans="1:10" ht="12" customHeight="1">
      <c r="A413" s="856"/>
      <c r="B413" s="857" t="s">
        <v>228</v>
      </c>
      <c r="C413" s="1082"/>
      <c r="D413" s="1083"/>
      <c r="E413" s="859" t="s">
        <v>1614</v>
      </c>
      <c r="F413" s="880">
        <f>SUBTOTAL(9,F312:F412)</f>
        <v>32396</v>
      </c>
      <c r="G413" s="892">
        <f>SUBTOTAL(9,G312:G412)</f>
        <v>50863.19999999999</v>
      </c>
      <c r="H413" s="860">
        <f>SUBTOTAL(9,H312:H412)</f>
        <v>35952</v>
      </c>
      <c r="I413" s="860">
        <f>SUBTOTAL(9,I312:I412)</f>
        <v>39582.39999999999</v>
      </c>
      <c r="J413" s="902">
        <f>SUBTOTAL(9,J312:J412)</f>
        <v>34900</v>
      </c>
    </row>
    <row r="414" spans="1:10" ht="12" customHeight="1" outlineLevel="1">
      <c r="A414" s="14">
        <v>2252</v>
      </c>
      <c r="B414" s="14">
        <v>109</v>
      </c>
      <c r="C414" s="14">
        <v>5139</v>
      </c>
      <c r="D414" s="14">
        <v>3399</v>
      </c>
      <c r="E414" s="15" t="s">
        <v>156</v>
      </c>
      <c r="F414" s="873">
        <v>0</v>
      </c>
      <c r="G414" s="123">
        <v>0</v>
      </c>
      <c r="H414" s="6">
        <v>130</v>
      </c>
      <c r="I414" s="6">
        <v>100</v>
      </c>
      <c r="J414" s="127">
        <v>10</v>
      </c>
    </row>
    <row r="415" spans="1:10" ht="12" customHeight="1" outlineLevel="1">
      <c r="A415" s="14">
        <v>2253</v>
      </c>
      <c r="B415" s="14">
        <v>109</v>
      </c>
      <c r="C415" s="14" t="s">
        <v>1311</v>
      </c>
      <c r="D415" s="14">
        <v>3399</v>
      </c>
      <c r="E415" s="15" t="s">
        <v>5</v>
      </c>
      <c r="F415" s="873">
        <v>0</v>
      </c>
      <c r="G415" s="123">
        <v>0</v>
      </c>
      <c r="H415" s="6">
        <v>25</v>
      </c>
      <c r="I415" s="6">
        <v>25</v>
      </c>
      <c r="J415" s="127">
        <v>25</v>
      </c>
    </row>
    <row r="416" spans="1:10" ht="12" customHeight="1" outlineLevel="1">
      <c r="A416" s="14">
        <v>2254</v>
      </c>
      <c r="B416" s="14">
        <v>109</v>
      </c>
      <c r="C416" s="14" t="s">
        <v>1327</v>
      </c>
      <c r="D416" s="14">
        <v>3399</v>
      </c>
      <c r="E416" s="15" t="s">
        <v>338</v>
      </c>
      <c r="F416" s="873">
        <v>0</v>
      </c>
      <c r="G416" s="123">
        <v>0</v>
      </c>
      <c r="H416" s="6">
        <v>26</v>
      </c>
      <c r="I416" s="6">
        <v>26</v>
      </c>
      <c r="J416" s="127">
        <v>25</v>
      </c>
    </row>
    <row r="417" spans="1:10" ht="12" customHeight="1" outlineLevel="1">
      <c r="A417" s="14">
        <v>2255</v>
      </c>
      <c r="B417" s="14">
        <v>109</v>
      </c>
      <c r="C417" s="14">
        <v>5175</v>
      </c>
      <c r="D417" s="14">
        <v>3399</v>
      </c>
      <c r="E417" s="15" t="s">
        <v>1335</v>
      </c>
      <c r="F417" s="873">
        <v>0</v>
      </c>
      <c r="G417" s="123">
        <v>0</v>
      </c>
      <c r="H417" s="6">
        <v>15</v>
      </c>
      <c r="I417" s="6">
        <v>15</v>
      </c>
      <c r="J417" s="127">
        <v>15</v>
      </c>
    </row>
    <row r="418" spans="1:10" ht="12" customHeight="1" outlineLevel="1">
      <c r="A418" s="14">
        <v>2256</v>
      </c>
      <c r="B418" s="14">
        <v>109</v>
      </c>
      <c r="C418" s="14">
        <v>5192</v>
      </c>
      <c r="D418" s="14">
        <v>3632</v>
      </c>
      <c r="E418" s="15" t="s">
        <v>1647</v>
      </c>
      <c r="F418" s="873">
        <v>0</v>
      </c>
      <c r="G418" s="123">
        <v>0</v>
      </c>
      <c r="H418" s="6">
        <v>55</v>
      </c>
      <c r="I418" s="6">
        <v>85</v>
      </c>
      <c r="J418" s="127">
        <v>100</v>
      </c>
    </row>
    <row r="419" spans="1:10" ht="12" customHeight="1" outlineLevel="1">
      <c r="A419" s="14">
        <v>2257</v>
      </c>
      <c r="B419" s="14">
        <v>109</v>
      </c>
      <c r="C419" s="14">
        <v>5194</v>
      </c>
      <c r="D419" s="14">
        <v>3399</v>
      </c>
      <c r="E419" s="15" t="s">
        <v>1376</v>
      </c>
      <c r="F419" s="873">
        <v>0</v>
      </c>
      <c r="G419" s="123">
        <v>0</v>
      </c>
      <c r="H419" s="6">
        <v>30</v>
      </c>
      <c r="I419" s="6">
        <v>30</v>
      </c>
      <c r="J419" s="127">
        <v>30</v>
      </c>
    </row>
    <row r="420" spans="1:10" ht="12" customHeight="1" outlineLevel="1">
      <c r="A420" s="14" t="s">
        <v>1375</v>
      </c>
      <c r="B420" s="14">
        <v>109</v>
      </c>
      <c r="C420" s="14">
        <v>5169</v>
      </c>
      <c r="D420" s="14">
        <v>3399</v>
      </c>
      <c r="E420" s="15" t="s">
        <v>337</v>
      </c>
      <c r="F420" s="873">
        <v>0</v>
      </c>
      <c r="G420" s="123">
        <v>0</v>
      </c>
      <c r="H420" s="6">
        <v>60</v>
      </c>
      <c r="I420" s="6">
        <v>60</v>
      </c>
      <c r="J420" s="127">
        <v>0</v>
      </c>
    </row>
    <row r="421" spans="1:51" s="8" customFormat="1" ht="13.5" customHeight="1">
      <c r="A421" s="856"/>
      <c r="B421" s="857" t="s">
        <v>1367</v>
      </c>
      <c r="C421" s="1082"/>
      <c r="D421" s="1083"/>
      <c r="E421" s="859" t="s">
        <v>1362</v>
      </c>
      <c r="F421" s="880">
        <f>SUBTOTAL(9,F414:F420)</f>
        <v>0</v>
      </c>
      <c r="G421" s="892">
        <f>SUBTOTAL(9,G414:G420)</f>
        <v>0</v>
      </c>
      <c r="H421" s="860">
        <f>SUBTOTAL(9,H414:H420)</f>
        <v>341</v>
      </c>
      <c r="I421" s="860">
        <f>SUBTOTAL(9,I414:I420)</f>
        <v>341</v>
      </c>
      <c r="J421" s="902">
        <f>SUBTOTAL(9,J414:J420)</f>
        <v>205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</row>
    <row r="422" spans="1:51" s="8" customFormat="1" ht="12" customHeight="1" outlineLevel="1">
      <c r="A422" s="14">
        <v>2258</v>
      </c>
      <c r="B422" s="14">
        <v>110</v>
      </c>
      <c r="C422" s="14" t="s">
        <v>1401</v>
      </c>
      <c r="D422" s="14" t="s">
        <v>1398</v>
      </c>
      <c r="E422" s="15" t="s">
        <v>1339</v>
      </c>
      <c r="F422" s="873">
        <v>30</v>
      </c>
      <c r="G422" s="123">
        <v>0.3</v>
      </c>
      <c r="H422" s="6">
        <v>130</v>
      </c>
      <c r="I422" s="6">
        <v>190</v>
      </c>
      <c r="J422" s="127">
        <v>250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</row>
    <row r="423" spans="1:51" s="8" customFormat="1" ht="12" customHeight="1" outlineLevel="1">
      <c r="A423" s="14">
        <v>2259</v>
      </c>
      <c r="B423" s="14">
        <v>110</v>
      </c>
      <c r="C423" s="14">
        <v>5192</v>
      </c>
      <c r="D423" s="14">
        <v>6171</v>
      </c>
      <c r="E423" s="15" t="s">
        <v>1422</v>
      </c>
      <c r="F423" s="873">
        <v>5</v>
      </c>
      <c r="G423" s="123">
        <v>0.1</v>
      </c>
      <c r="H423" s="6">
        <v>13</v>
      </c>
      <c r="I423" s="6">
        <v>3</v>
      </c>
      <c r="J423" s="127">
        <v>10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</row>
    <row r="424" spans="1:51" s="8" customFormat="1" ht="13.5" customHeight="1" outlineLevel="1">
      <c r="A424" s="14" t="s">
        <v>1375</v>
      </c>
      <c r="B424" s="14">
        <v>110</v>
      </c>
      <c r="C424" s="14">
        <v>5139</v>
      </c>
      <c r="D424" s="14">
        <v>3399</v>
      </c>
      <c r="E424" s="15" t="s">
        <v>770</v>
      </c>
      <c r="F424" s="873">
        <v>150</v>
      </c>
      <c r="G424" s="123">
        <v>144.3</v>
      </c>
      <c r="H424" s="6">
        <v>0</v>
      </c>
      <c r="I424" s="6">
        <v>0</v>
      </c>
      <c r="J424" s="127">
        <v>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</row>
    <row r="425" spans="1:51" s="8" customFormat="1" ht="13.5" customHeight="1" outlineLevel="1">
      <c r="A425" s="14" t="s">
        <v>1375</v>
      </c>
      <c r="B425" s="14">
        <v>110</v>
      </c>
      <c r="C425" s="14" t="s">
        <v>1311</v>
      </c>
      <c r="D425" s="14">
        <v>3399</v>
      </c>
      <c r="E425" s="15" t="s">
        <v>771</v>
      </c>
      <c r="F425" s="873">
        <v>20</v>
      </c>
      <c r="G425" s="123">
        <v>25.6</v>
      </c>
      <c r="H425" s="6">
        <v>0</v>
      </c>
      <c r="I425" s="6">
        <v>0</v>
      </c>
      <c r="J425" s="127">
        <v>0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</row>
    <row r="426" spans="1:51" s="8" customFormat="1" ht="13.5" customHeight="1" outlineLevel="1">
      <c r="A426" s="14" t="s">
        <v>1375</v>
      </c>
      <c r="B426" s="14">
        <v>110</v>
      </c>
      <c r="C426" s="14">
        <v>5169</v>
      </c>
      <c r="D426" s="14">
        <v>3399</v>
      </c>
      <c r="E426" s="15" t="s">
        <v>772</v>
      </c>
      <c r="F426" s="873">
        <v>70</v>
      </c>
      <c r="G426" s="123">
        <v>56.4</v>
      </c>
      <c r="H426" s="6">
        <v>0</v>
      </c>
      <c r="I426" s="6">
        <v>0</v>
      </c>
      <c r="J426" s="127">
        <v>0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</row>
    <row r="427" spans="1:51" s="8" customFormat="1" ht="13.5" customHeight="1" outlineLevel="1">
      <c r="A427" s="14" t="s">
        <v>1375</v>
      </c>
      <c r="B427" s="14">
        <v>110</v>
      </c>
      <c r="C427" s="14" t="s">
        <v>1327</v>
      </c>
      <c r="D427" s="14">
        <v>3399</v>
      </c>
      <c r="E427" s="15" t="s">
        <v>773</v>
      </c>
      <c r="F427" s="873">
        <v>26</v>
      </c>
      <c r="G427" s="123">
        <v>24</v>
      </c>
      <c r="H427" s="6">
        <v>0</v>
      </c>
      <c r="I427" s="6">
        <v>0</v>
      </c>
      <c r="J427" s="127">
        <v>0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</row>
    <row r="428" spans="1:51" s="8" customFormat="1" ht="12" customHeight="1" outlineLevel="1">
      <c r="A428" s="14" t="s">
        <v>1375</v>
      </c>
      <c r="B428" s="14">
        <v>110</v>
      </c>
      <c r="C428" s="14">
        <v>5175</v>
      </c>
      <c r="D428" s="14">
        <v>3399</v>
      </c>
      <c r="E428" s="15" t="s">
        <v>1335</v>
      </c>
      <c r="F428" s="873">
        <v>20</v>
      </c>
      <c r="G428" s="123">
        <v>14.1</v>
      </c>
      <c r="H428" s="6">
        <v>0</v>
      </c>
      <c r="I428" s="6">
        <v>0</v>
      </c>
      <c r="J428" s="127">
        <v>0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</row>
    <row r="429" spans="1:51" s="8" customFormat="1" ht="12" customHeight="1" outlineLevel="1">
      <c r="A429" s="14" t="s">
        <v>1375</v>
      </c>
      <c r="B429" s="14">
        <v>110</v>
      </c>
      <c r="C429" s="14">
        <v>5194</v>
      </c>
      <c r="D429" s="14">
        <v>3399</v>
      </c>
      <c r="E429" s="15" t="s">
        <v>1376</v>
      </c>
      <c r="F429" s="873">
        <v>50</v>
      </c>
      <c r="G429" s="123">
        <v>24.8</v>
      </c>
      <c r="H429" s="6">
        <v>0</v>
      </c>
      <c r="I429" s="6">
        <v>0</v>
      </c>
      <c r="J429" s="127">
        <v>0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</row>
    <row r="430" spans="1:51" s="8" customFormat="1" ht="12" customHeight="1" outlineLevel="1">
      <c r="A430" s="14" t="s">
        <v>1375</v>
      </c>
      <c r="B430" s="14">
        <v>110</v>
      </c>
      <c r="C430" s="14">
        <v>5192</v>
      </c>
      <c r="D430" s="14">
        <v>3632</v>
      </c>
      <c r="E430" s="15" t="s">
        <v>1647</v>
      </c>
      <c r="F430" s="873">
        <v>63</v>
      </c>
      <c r="G430" s="123">
        <v>20.7</v>
      </c>
      <c r="H430" s="6">
        <v>0</v>
      </c>
      <c r="I430" s="6">
        <v>0</v>
      </c>
      <c r="J430" s="127">
        <v>0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</row>
    <row r="431" spans="1:51" s="8" customFormat="1" ht="12" customHeight="1">
      <c r="A431" s="856"/>
      <c r="B431" s="857" t="s">
        <v>1468</v>
      </c>
      <c r="C431" s="1082"/>
      <c r="D431" s="1083"/>
      <c r="E431" s="859" t="s">
        <v>216</v>
      </c>
      <c r="F431" s="880">
        <f>SUBTOTAL(9,F422:F430)</f>
        <v>434</v>
      </c>
      <c r="G431" s="892">
        <f>SUBTOTAL(9,G422:G430)</f>
        <v>310.3</v>
      </c>
      <c r="H431" s="860">
        <f>SUBTOTAL(9,H422:H430)</f>
        <v>143</v>
      </c>
      <c r="I431" s="860">
        <f>SUBTOTAL(9,I422:I430)</f>
        <v>193</v>
      </c>
      <c r="J431" s="902">
        <f>SUBTOTAL(9,J422:J430)</f>
        <v>260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</row>
    <row r="432" spans="1:10" s="8" customFormat="1" ht="12" customHeight="1" outlineLevel="1">
      <c r="A432" s="14">
        <v>2260</v>
      </c>
      <c r="B432" s="14">
        <v>111</v>
      </c>
      <c r="C432" s="14">
        <v>5139</v>
      </c>
      <c r="D432" s="14">
        <v>3635</v>
      </c>
      <c r="E432" s="15" t="s">
        <v>556</v>
      </c>
      <c r="F432" s="873">
        <v>20</v>
      </c>
      <c r="G432" s="123">
        <v>0.3</v>
      </c>
      <c r="H432" s="6">
        <v>10</v>
      </c>
      <c r="I432" s="6">
        <v>10</v>
      </c>
      <c r="J432" s="127">
        <v>10</v>
      </c>
    </row>
    <row r="433" spans="1:10" ht="12" customHeight="1" outlineLevel="1">
      <c r="A433" s="14">
        <v>2261</v>
      </c>
      <c r="B433" s="14">
        <v>111</v>
      </c>
      <c r="C433" s="14">
        <v>5164</v>
      </c>
      <c r="D433" s="14">
        <v>3635</v>
      </c>
      <c r="E433" s="15" t="s">
        <v>1323</v>
      </c>
      <c r="F433" s="873">
        <v>0</v>
      </c>
      <c r="G433" s="123">
        <v>22</v>
      </c>
      <c r="H433" s="6">
        <v>10</v>
      </c>
      <c r="I433" s="6">
        <v>10</v>
      </c>
      <c r="J433" s="127">
        <v>10</v>
      </c>
    </row>
    <row r="434" spans="1:51" s="8" customFormat="1" ht="12" customHeight="1" outlineLevel="1">
      <c r="A434" s="14">
        <v>2262</v>
      </c>
      <c r="B434" s="14" t="s">
        <v>229</v>
      </c>
      <c r="C434" s="14" t="s">
        <v>1401</v>
      </c>
      <c r="D434" s="14" t="s">
        <v>231</v>
      </c>
      <c r="E434" s="15" t="s">
        <v>1633</v>
      </c>
      <c r="F434" s="873">
        <v>1500</v>
      </c>
      <c r="G434" s="123">
        <v>476.7</v>
      </c>
      <c r="H434" s="6">
        <v>500</v>
      </c>
      <c r="I434" s="6">
        <v>700</v>
      </c>
      <c r="J434" s="127">
        <v>550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</row>
    <row r="435" spans="1:51" s="8" customFormat="1" ht="12" customHeight="1" outlineLevel="1">
      <c r="A435" s="14">
        <v>2263</v>
      </c>
      <c r="B435" s="14" t="s">
        <v>229</v>
      </c>
      <c r="C435" s="14" t="s">
        <v>1401</v>
      </c>
      <c r="D435" s="14" t="s">
        <v>231</v>
      </c>
      <c r="E435" s="15" t="s">
        <v>1634</v>
      </c>
      <c r="F435" s="873">
        <v>300</v>
      </c>
      <c r="G435" s="123">
        <v>94.3</v>
      </c>
      <c r="H435" s="6">
        <v>200</v>
      </c>
      <c r="I435" s="6">
        <v>170</v>
      </c>
      <c r="J435" s="127">
        <v>100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</row>
    <row r="436" spans="1:10" ht="12.75" outlineLevel="1">
      <c r="A436" s="14">
        <v>2264</v>
      </c>
      <c r="B436" s="14">
        <v>111</v>
      </c>
      <c r="C436" s="14">
        <v>5166</v>
      </c>
      <c r="D436" s="14">
        <v>2219</v>
      </c>
      <c r="E436" s="15" t="s">
        <v>1635</v>
      </c>
      <c r="F436" s="873">
        <v>300</v>
      </c>
      <c r="G436" s="123">
        <v>271.5</v>
      </c>
      <c r="H436" s="6">
        <v>200</v>
      </c>
      <c r="I436" s="6">
        <v>200</v>
      </c>
      <c r="J436" s="127">
        <v>250</v>
      </c>
    </row>
    <row r="437" spans="1:10" ht="12.75" outlineLevel="1">
      <c r="A437" s="14">
        <v>2265</v>
      </c>
      <c r="B437" s="14">
        <v>111</v>
      </c>
      <c r="C437" s="14">
        <v>5166</v>
      </c>
      <c r="D437" s="14">
        <v>2221</v>
      </c>
      <c r="E437" s="15" t="s">
        <v>1636</v>
      </c>
      <c r="F437" s="873">
        <v>500</v>
      </c>
      <c r="G437" s="123">
        <v>304.5</v>
      </c>
      <c r="H437" s="6">
        <v>350</v>
      </c>
      <c r="I437" s="6">
        <v>350</v>
      </c>
      <c r="J437" s="127">
        <v>350</v>
      </c>
    </row>
    <row r="438" spans="1:10" ht="12.75" outlineLevel="1">
      <c r="A438" s="14">
        <v>2266</v>
      </c>
      <c r="B438" s="14">
        <v>111</v>
      </c>
      <c r="C438" s="14">
        <v>5169</v>
      </c>
      <c r="D438" s="14">
        <v>2221</v>
      </c>
      <c r="E438" s="15" t="s">
        <v>1451</v>
      </c>
      <c r="F438" s="873">
        <v>200</v>
      </c>
      <c r="G438" s="123">
        <v>91.4</v>
      </c>
      <c r="H438" s="6">
        <v>140</v>
      </c>
      <c r="I438" s="6">
        <v>140</v>
      </c>
      <c r="J438" s="127">
        <v>150</v>
      </c>
    </row>
    <row r="439" spans="1:10" ht="12.75" outlineLevel="1">
      <c r="A439" s="14">
        <v>2267</v>
      </c>
      <c r="B439" s="14">
        <v>111</v>
      </c>
      <c r="C439" s="14">
        <v>5169</v>
      </c>
      <c r="D439" s="14">
        <v>2221</v>
      </c>
      <c r="E439" s="15" t="s">
        <v>1428</v>
      </c>
      <c r="F439" s="873">
        <v>0</v>
      </c>
      <c r="G439" s="123">
        <v>1419</v>
      </c>
      <c r="H439" s="6">
        <v>0</v>
      </c>
      <c r="I439" s="6">
        <v>500</v>
      </c>
      <c r="J439" s="127">
        <v>400</v>
      </c>
    </row>
    <row r="440" spans="1:51" s="8" customFormat="1" ht="12" customHeight="1" outlineLevel="1">
      <c r="A440" s="14">
        <v>2268</v>
      </c>
      <c r="B440" s="14" t="s">
        <v>229</v>
      </c>
      <c r="C440" s="14" t="s">
        <v>1327</v>
      </c>
      <c r="D440" s="14" t="s">
        <v>231</v>
      </c>
      <c r="E440" s="15" t="s">
        <v>340</v>
      </c>
      <c r="F440" s="873">
        <v>500</v>
      </c>
      <c r="G440" s="123">
        <v>482.5</v>
      </c>
      <c r="H440" s="6">
        <v>400</v>
      </c>
      <c r="I440" s="6">
        <v>400</v>
      </c>
      <c r="J440" s="127">
        <v>300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</row>
    <row r="441" spans="1:51" s="8" customFormat="1" ht="12" customHeight="1" outlineLevel="1">
      <c r="A441" s="14">
        <v>2269</v>
      </c>
      <c r="B441" s="14" t="s">
        <v>229</v>
      </c>
      <c r="C441" s="14" t="s">
        <v>1327</v>
      </c>
      <c r="D441" s="14" t="s">
        <v>231</v>
      </c>
      <c r="E441" s="15" t="s">
        <v>341</v>
      </c>
      <c r="F441" s="873">
        <v>180</v>
      </c>
      <c r="G441" s="123">
        <v>78.5</v>
      </c>
      <c r="H441" s="6">
        <v>100</v>
      </c>
      <c r="I441" s="6">
        <v>100</v>
      </c>
      <c r="J441" s="127">
        <v>100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</row>
    <row r="442" spans="1:10" ht="12.75" outlineLevel="1">
      <c r="A442" s="14">
        <v>2270</v>
      </c>
      <c r="B442" s="14" t="s">
        <v>229</v>
      </c>
      <c r="C442" s="14" t="s">
        <v>1327</v>
      </c>
      <c r="D442" s="14" t="s">
        <v>231</v>
      </c>
      <c r="E442" s="15" t="s">
        <v>342</v>
      </c>
      <c r="F442" s="873">
        <v>100</v>
      </c>
      <c r="G442" s="123">
        <v>74.1</v>
      </c>
      <c r="H442" s="6">
        <v>80</v>
      </c>
      <c r="I442" s="6">
        <v>80</v>
      </c>
      <c r="J442" s="127">
        <v>80</v>
      </c>
    </row>
    <row r="443" spans="1:51" s="8" customFormat="1" ht="12" customHeight="1" outlineLevel="1">
      <c r="A443" s="14">
        <v>2271</v>
      </c>
      <c r="B443" s="14">
        <v>111</v>
      </c>
      <c r="C443" s="14">
        <v>5169</v>
      </c>
      <c r="D443" s="14">
        <v>3635</v>
      </c>
      <c r="E443" s="15" t="s">
        <v>1452</v>
      </c>
      <c r="F443" s="873">
        <v>0</v>
      </c>
      <c r="G443" s="123">
        <v>53.9</v>
      </c>
      <c r="H443" s="6">
        <v>50</v>
      </c>
      <c r="I443" s="6">
        <v>50</v>
      </c>
      <c r="J443" s="127">
        <v>900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</row>
    <row r="444" spans="1:10" ht="13.5" customHeight="1" outlineLevel="1">
      <c r="A444" s="14">
        <v>2272</v>
      </c>
      <c r="B444" s="14">
        <v>111</v>
      </c>
      <c r="C444" s="14">
        <v>5169</v>
      </c>
      <c r="D444" s="14">
        <v>3635</v>
      </c>
      <c r="E444" s="15" t="s">
        <v>1454</v>
      </c>
      <c r="F444" s="873">
        <v>0</v>
      </c>
      <c r="G444" s="123">
        <v>0</v>
      </c>
      <c r="H444" s="6">
        <v>100</v>
      </c>
      <c r="I444" s="6">
        <v>100</v>
      </c>
      <c r="J444" s="127">
        <v>100</v>
      </c>
    </row>
    <row r="445" spans="1:10" ht="12" customHeight="1" outlineLevel="1">
      <c r="A445" s="14">
        <v>2273</v>
      </c>
      <c r="B445" s="14">
        <v>111</v>
      </c>
      <c r="C445" s="14">
        <v>5175</v>
      </c>
      <c r="D445" s="14">
        <v>6171</v>
      </c>
      <c r="E445" s="15" t="s">
        <v>1342</v>
      </c>
      <c r="F445" s="873">
        <v>0</v>
      </c>
      <c r="G445" s="123">
        <v>0</v>
      </c>
      <c r="H445" s="6">
        <v>5</v>
      </c>
      <c r="I445" s="6">
        <v>5</v>
      </c>
      <c r="J445" s="127">
        <v>15</v>
      </c>
    </row>
    <row r="446" spans="1:10" ht="12" customHeight="1" outlineLevel="1">
      <c r="A446" s="14">
        <v>2274</v>
      </c>
      <c r="B446" s="14">
        <v>111</v>
      </c>
      <c r="C446" s="14">
        <v>5194</v>
      </c>
      <c r="D446" s="14">
        <v>2219</v>
      </c>
      <c r="E446" s="15" t="s">
        <v>1376</v>
      </c>
      <c r="F446" s="873">
        <v>0</v>
      </c>
      <c r="G446" s="123">
        <v>10.3</v>
      </c>
      <c r="H446" s="6">
        <v>15</v>
      </c>
      <c r="I446" s="6">
        <v>15</v>
      </c>
      <c r="J446" s="127">
        <v>15</v>
      </c>
    </row>
    <row r="447" spans="1:51" s="8" customFormat="1" ht="12" customHeight="1" outlineLevel="1">
      <c r="A447" s="14" t="s">
        <v>1375</v>
      </c>
      <c r="B447" s="14" t="s">
        <v>229</v>
      </c>
      <c r="C447" s="14" t="s">
        <v>1401</v>
      </c>
      <c r="D447" s="14" t="s">
        <v>231</v>
      </c>
      <c r="E447" s="15" t="s">
        <v>1339</v>
      </c>
      <c r="F447" s="873">
        <v>100</v>
      </c>
      <c r="G447" s="123">
        <v>0</v>
      </c>
      <c r="H447" s="6">
        <v>20</v>
      </c>
      <c r="I447" s="6">
        <v>20</v>
      </c>
      <c r="J447" s="127">
        <v>0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</row>
    <row r="448" spans="1:10" ht="13.5" customHeight="1" outlineLevel="1">
      <c r="A448" s="14" t="s">
        <v>1375</v>
      </c>
      <c r="B448" s="14">
        <v>111</v>
      </c>
      <c r="C448" s="14">
        <v>5169</v>
      </c>
      <c r="D448" s="14">
        <v>3322</v>
      </c>
      <c r="E448" s="15" t="s">
        <v>339</v>
      </c>
      <c r="F448" s="873">
        <v>100</v>
      </c>
      <c r="G448" s="123">
        <v>20</v>
      </c>
      <c r="H448" s="6">
        <v>100</v>
      </c>
      <c r="I448" s="6">
        <v>47</v>
      </c>
      <c r="J448" s="127">
        <v>0</v>
      </c>
    </row>
    <row r="449" spans="1:10" ht="12.75" outlineLevel="1">
      <c r="A449" s="14" t="s">
        <v>1375</v>
      </c>
      <c r="B449" s="14">
        <v>111</v>
      </c>
      <c r="C449" s="14">
        <v>5169</v>
      </c>
      <c r="D449" s="14">
        <v>3635</v>
      </c>
      <c r="E449" s="15" t="s">
        <v>1453</v>
      </c>
      <c r="F449" s="873">
        <v>0</v>
      </c>
      <c r="G449" s="123">
        <v>0</v>
      </c>
      <c r="H449" s="6">
        <v>200</v>
      </c>
      <c r="I449" s="6">
        <v>200</v>
      </c>
      <c r="J449" s="127">
        <v>0</v>
      </c>
    </row>
    <row r="450" spans="1:10" ht="12" customHeight="1" outlineLevel="1">
      <c r="A450" s="14" t="s">
        <v>1375</v>
      </c>
      <c r="B450" s="14">
        <v>111</v>
      </c>
      <c r="C450" s="14">
        <v>5219</v>
      </c>
      <c r="D450" s="14">
        <v>3322</v>
      </c>
      <c r="E450" s="15" t="s">
        <v>1656</v>
      </c>
      <c r="F450" s="873">
        <v>1400</v>
      </c>
      <c r="G450" s="123">
        <v>0</v>
      </c>
      <c r="H450" s="6">
        <v>1600</v>
      </c>
      <c r="I450" s="6">
        <v>0</v>
      </c>
      <c r="J450" s="127">
        <v>0</v>
      </c>
    </row>
    <row r="451" spans="1:10" ht="12" customHeight="1" outlineLevel="1">
      <c r="A451" s="14" t="s">
        <v>1375</v>
      </c>
      <c r="B451" s="14">
        <v>111</v>
      </c>
      <c r="C451" s="14">
        <v>5213</v>
      </c>
      <c r="D451" s="14">
        <v>3322</v>
      </c>
      <c r="E451" s="15" t="s">
        <v>1654</v>
      </c>
      <c r="F451" s="873">
        <v>0</v>
      </c>
      <c r="G451" s="123">
        <v>114</v>
      </c>
      <c r="H451" s="6">
        <v>0</v>
      </c>
      <c r="I451" s="6">
        <v>0</v>
      </c>
      <c r="J451" s="127">
        <v>0</v>
      </c>
    </row>
    <row r="452" spans="1:10" ht="12" customHeight="1" outlineLevel="1">
      <c r="A452" s="14" t="s">
        <v>1375</v>
      </c>
      <c r="B452" s="14">
        <v>111</v>
      </c>
      <c r="C452" s="14">
        <v>5223</v>
      </c>
      <c r="D452" s="14">
        <v>3322</v>
      </c>
      <c r="E452" s="32" t="s">
        <v>566</v>
      </c>
      <c r="F452" s="873">
        <v>0</v>
      </c>
      <c r="G452" s="123">
        <v>238</v>
      </c>
      <c r="H452" s="6">
        <v>0</v>
      </c>
      <c r="I452" s="6">
        <v>0</v>
      </c>
      <c r="J452" s="127">
        <v>0</v>
      </c>
    </row>
    <row r="453" spans="1:10" ht="12" customHeight="1">
      <c r="A453" s="856"/>
      <c r="B453" s="857" t="s">
        <v>232</v>
      </c>
      <c r="C453" s="1082"/>
      <c r="D453" s="1083"/>
      <c r="E453" s="859" t="s">
        <v>67</v>
      </c>
      <c r="F453" s="880">
        <f>SUBTOTAL(9,F432:F452)</f>
        <v>5200</v>
      </c>
      <c r="G453" s="892">
        <f>SUBTOTAL(9,G432:G452)</f>
        <v>3751</v>
      </c>
      <c r="H453" s="860">
        <f>SUBTOTAL(9,H432:H452)</f>
        <v>4080</v>
      </c>
      <c r="I453" s="860">
        <f>SUBTOTAL(9,I432:I452)</f>
        <v>3097</v>
      </c>
      <c r="J453" s="902">
        <f>SUBTOTAL(9,J432:J452)</f>
        <v>3330</v>
      </c>
    </row>
    <row r="454" spans="1:10" ht="12" customHeight="1" outlineLevel="1">
      <c r="A454" s="14">
        <v>2275</v>
      </c>
      <c r="B454" s="14" t="s">
        <v>585</v>
      </c>
      <c r="C454" s="14" t="s">
        <v>1401</v>
      </c>
      <c r="D454" s="14" t="s">
        <v>231</v>
      </c>
      <c r="E454" s="15" t="s">
        <v>1339</v>
      </c>
      <c r="F454" s="873">
        <v>100</v>
      </c>
      <c r="G454" s="123">
        <v>161.8</v>
      </c>
      <c r="H454" s="6">
        <v>150</v>
      </c>
      <c r="I454" s="6">
        <v>127</v>
      </c>
      <c r="J454" s="127">
        <v>145</v>
      </c>
    </row>
    <row r="455" spans="1:10" ht="12" customHeight="1" outlineLevel="1">
      <c r="A455" s="14">
        <v>2276</v>
      </c>
      <c r="B455" s="14" t="s">
        <v>585</v>
      </c>
      <c r="C455" s="14">
        <v>5166</v>
      </c>
      <c r="D455" s="14" t="s">
        <v>231</v>
      </c>
      <c r="E455" s="15" t="s">
        <v>1637</v>
      </c>
      <c r="F455" s="873">
        <v>200</v>
      </c>
      <c r="G455" s="123">
        <v>30.7</v>
      </c>
      <c r="H455" s="6">
        <v>100</v>
      </c>
      <c r="I455" s="6">
        <v>45</v>
      </c>
      <c r="J455" s="127">
        <v>45</v>
      </c>
    </row>
    <row r="456" spans="1:10" ht="12" customHeight="1" outlineLevel="1">
      <c r="A456" s="14">
        <v>2277</v>
      </c>
      <c r="B456" s="14">
        <v>112</v>
      </c>
      <c r="C456" s="14">
        <v>5166</v>
      </c>
      <c r="D456" s="14">
        <v>3635</v>
      </c>
      <c r="E456" s="15" t="s">
        <v>1170</v>
      </c>
      <c r="F456" s="873">
        <v>400</v>
      </c>
      <c r="G456" s="123">
        <v>297.8</v>
      </c>
      <c r="H456" s="6">
        <v>400</v>
      </c>
      <c r="I456" s="6">
        <v>355</v>
      </c>
      <c r="J456" s="127">
        <v>325</v>
      </c>
    </row>
    <row r="457" spans="1:10" ht="12" customHeight="1" outlineLevel="1">
      <c r="A457" s="14">
        <v>2278</v>
      </c>
      <c r="B457" s="14" t="s">
        <v>585</v>
      </c>
      <c r="C457" s="14" t="s">
        <v>1327</v>
      </c>
      <c r="D457" s="14" t="s">
        <v>231</v>
      </c>
      <c r="E457" s="15" t="s">
        <v>344</v>
      </c>
      <c r="F457" s="873">
        <v>100</v>
      </c>
      <c r="G457" s="123">
        <v>83.2</v>
      </c>
      <c r="H457" s="6">
        <v>100</v>
      </c>
      <c r="I457" s="6">
        <v>100</v>
      </c>
      <c r="J457" s="127">
        <v>100</v>
      </c>
    </row>
    <row r="458" spans="1:10" ht="12" customHeight="1" outlineLevel="1">
      <c r="A458" s="14">
        <v>2279</v>
      </c>
      <c r="B458" s="14">
        <v>112</v>
      </c>
      <c r="C458" s="14">
        <v>5169</v>
      </c>
      <c r="D458" s="14">
        <v>3639</v>
      </c>
      <c r="E458" s="15" t="s">
        <v>345</v>
      </c>
      <c r="F458" s="873">
        <v>100</v>
      </c>
      <c r="G458" s="123">
        <v>40.3</v>
      </c>
      <c r="H458" s="6">
        <v>50</v>
      </c>
      <c r="I458" s="6">
        <v>90</v>
      </c>
      <c r="J458" s="127">
        <v>90</v>
      </c>
    </row>
    <row r="459" spans="1:10" ht="12" customHeight="1" outlineLevel="1">
      <c r="A459" s="14">
        <v>2280</v>
      </c>
      <c r="B459" s="14">
        <v>112</v>
      </c>
      <c r="C459" s="14">
        <v>5363</v>
      </c>
      <c r="D459" s="14">
        <v>3639</v>
      </c>
      <c r="E459" s="15" t="s">
        <v>775</v>
      </c>
      <c r="F459" s="873">
        <v>0</v>
      </c>
      <c r="G459" s="123">
        <v>30</v>
      </c>
      <c r="H459" s="6">
        <v>0</v>
      </c>
      <c r="I459" s="6">
        <v>0</v>
      </c>
      <c r="J459" s="127">
        <v>8672</v>
      </c>
    </row>
    <row r="460" spans="1:10" ht="12" customHeight="1" outlineLevel="1">
      <c r="A460" s="14" t="s">
        <v>1375</v>
      </c>
      <c r="B460" s="14">
        <v>112</v>
      </c>
      <c r="C460" s="14">
        <v>5169</v>
      </c>
      <c r="D460" s="14">
        <v>3635</v>
      </c>
      <c r="E460" s="15" t="s">
        <v>158</v>
      </c>
      <c r="F460" s="873">
        <v>0</v>
      </c>
      <c r="G460" s="123">
        <v>0</v>
      </c>
      <c r="H460" s="6">
        <v>0</v>
      </c>
      <c r="I460" s="6">
        <v>19</v>
      </c>
      <c r="J460" s="127">
        <v>0</v>
      </c>
    </row>
    <row r="461" spans="1:10" ht="12" customHeight="1" outlineLevel="1">
      <c r="A461" s="14" t="s">
        <v>1375</v>
      </c>
      <c r="B461" s="14">
        <v>112</v>
      </c>
      <c r="C461" s="14">
        <v>5169</v>
      </c>
      <c r="D461" s="14">
        <v>3745</v>
      </c>
      <c r="E461" s="15" t="s">
        <v>157</v>
      </c>
      <c r="F461" s="873">
        <v>0</v>
      </c>
      <c r="G461" s="123">
        <v>0</v>
      </c>
      <c r="H461" s="6">
        <v>0</v>
      </c>
      <c r="I461" s="6">
        <v>35</v>
      </c>
      <c r="J461" s="127">
        <v>0</v>
      </c>
    </row>
    <row r="462" spans="1:10" ht="12" customHeight="1" outlineLevel="1">
      <c r="A462" s="14" t="s">
        <v>1375</v>
      </c>
      <c r="B462" s="14">
        <v>112</v>
      </c>
      <c r="C462" s="14">
        <v>5171</v>
      </c>
      <c r="D462" s="14">
        <v>3419</v>
      </c>
      <c r="E462" s="15" t="s">
        <v>1481</v>
      </c>
      <c r="F462" s="873">
        <v>0</v>
      </c>
      <c r="G462" s="123">
        <v>2000</v>
      </c>
      <c r="H462" s="6">
        <v>0</v>
      </c>
      <c r="I462" s="6">
        <v>0</v>
      </c>
      <c r="J462" s="127">
        <v>0</v>
      </c>
    </row>
    <row r="463" spans="1:10" ht="12" customHeight="1" outlineLevel="1">
      <c r="A463" s="14" t="s">
        <v>1375</v>
      </c>
      <c r="B463" s="14">
        <v>112</v>
      </c>
      <c r="C463" s="14">
        <v>5909</v>
      </c>
      <c r="D463" s="14">
        <v>3635</v>
      </c>
      <c r="E463" s="15" t="s">
        <v>1683</v>
      </c>
      <c r="F463" s="873">
        <v>0</v>
      </c>
      <c r="G463" s="123">
        <v>50</v>
      </c>
      <c r="H463" s="6">
        <v>0</v>
      </c>
      <c r="I463" s="6">
        <v>29</v>
      </c>
      <c r="J463" s="127">
        <v>0</v>
      </c>
    </row>
    <row r="464" spans="1:10" ht="12" customHeight="1" outlineLevel="1">
      <c r="A464" s="14" t="s">
        <v>1375</v>
      </c>
      <c r="B464" s="14">
        <v>112</v>
      </c>
      <c r="C464" s="14">
        <v>5909</v>
      </c>
      <c r="D464" s="14">
        <v>3612</v>
      </c>
      <c r="E464" s="15" t="s">
        <v>644</v>
      </c>
      <c r="F464" s="873">
        <v>0</v>
      </c>
      <c r="G464" s="123">
        <v>0</v>
      </c>
      <c r="H464" s="6">
        <v>0</v>
      </c>
      <c r="I464" s="6">
        <v>1000</v>
      </c>
      <c r="J464" s="127">
        <v>0</v>
      </c>
    </row>
    <row r="465" spans="1:10" ht="12" customHeight="1">
      <c r="A465" s="856"/>
      <c r="B465" s="857" t="s">
        <v>587</v>
      </c>
      <c r="C465" s="1082"/>
      <c r="D465" s="1083"/>
      <c r="E465" s="859" t="s">
        <v>1615</v>
      </c>
      <c r="F465" s="880">
        <f>SUBTOTAL(9,F454:F464)</f>
        <v>900</v>
      </c>
      <c r="G465" s="892">
        <f>SUBTOTAL(9,G454:G464)</f>
        <v>2693.8</v>
      </c>
      <c r="H465" s="860">
        <f>SUBTOTAL(9,H454:H464)</f>
        <v>800</v>
      </c>
      <c r="I465" s="860">
        <f>SUBTOTAL(9,I454:I464)</f>
        <v>1800</v>
      </c>
      <c r="J465" s="902">
        <f>SUBTOTAL(9,J454:J464)</f>
        <v>9377</v>
      </c>
    </row>
    <row r="466" spans="1:10" ht="12" customHeight="1" outlineLevel="1">
      <c r="A466" s="14">
        <v>2281</v>
      </c>
      <c r="B466" s="14" t="s">
        <v>1213</v>
      </c>
      <c r="C466" s="14" t="s">
        <v>1401</v>
      </c>
      <c r="D466" s="14">
        <v>2169</v>
      </c>
      <c r="E466" s="15" t="s">
        <v>1339</v>
      </c>
      <c r="F466" s="873">
        <v>250</v>
      </c>
      <c r="G466" s="123">
        <v>96.5</v>
      </c>
      <c r="H466" s="6">
        <v>210</v>
      </c>
      <c r="I466" s="6">
        <v>200</v>
      </c>
      <c r="J466" s="127">
        <v>200</v>
      </c>
    </row>
    <row r="467" spans="1:10" ht="12" customHeight="1" outlineLevel="1">
      <c r="A467" s="14">
        <v>2282</v>
      </c>
      <c r="B467" s="14" t="s">
        <v>1213</v>
      </c>
      <c r="C467" s="14" t="s">
        <v>1327</v>
      </c>
      <c r="D467" s="14">
        <v>2169</v>
      </c>
      <c r="E467" s="15" t="s">
        <v>323</v>
      </c>
      <c r="F467" s="873">
        <v>5</v>
      </c>
      <c r="G467" s="123">
        <v>0</v>
      </c>
      <c r="H467" s="6">
        <v>5</v>
      </c>
      <c r="I467" s="6">
        <v>5</v>
      </c>
      <c r="J467" s="127">
        <v>8</v>
      </c>
    </row>
    <row r="468" spans="1:10" ht="12" customHeight="1" outlineLevel="1">
      <c r="A468" s="14">
        <v>2283</v>
      </c>
      <c r="B468" s="14" t="s">
        <v>1213</v>
      </c>
      <c r="C468" s="14" t="s">
        <v>1482</v>
      </c>
      <c r="D468" s="14">
        <v>2169</v>
      </c>
      <c r="E468" s="15" t="s">
        <v>532</v>
      </c>
      <c r="F468" s="873">
        <v>5</v>
      </c>
      <c r="G468" s="123">
        <v>0</v>
      </c>
      <c r="H468" s="6">
        <v>5</v>
      </c>
      <c r="I468" s="6">
        <v>5</v>
      </c>
      <c r="J468" s="127">
        <v>5</v>
      </c>
    </row>
    <row r="469" spans="1:10" ht="12" customHeight="1" outlineLevel="1">
      <c r="A469" s="14" t="s">
        <v>1375</v>
      </c>
      <c r="B469" s="14" t="s">
        <v>1213</v>
      </c>
      <c r="C469" s="14" t="s">
        <v>1328</v>
      </c>
      <c r="D469" s="14">
        <v>2169</v>
      </c>
      <c r="E469" s="15" t="s">
        <v>1481</v>
      </c>
      <c r="F469" s="873">
        <v>5</v>
      </c>
      <c r="G469" s="123">
        <v>0</v>
      </c>
      <c r="H469" s="6">
        <v>130</v>
      </c>
      <c r="I469" s="6">
        <v>130</v>
      </c>
      <c r="J469" s="127">
        <v>0</v>
      </c>
    </row>
    <row r="470" spans="1:10" ht="12" customHeight="1" outlineLevel="1">
      <c r="A470" s="14" t="s">
        <v>1375</v>
      </c>
      <c r="B470" s="14">
        <v>113</v>
      </c>
      <c r="C470" s="14">
        <v>5909</v>
      </c>
      <c r="D470" s="14">
        <v>2169</v>
      </c>
      <c r="E470" s="15" t="s">
        <v>1685</v>
      </c>
      <c r="F470" s="873">
        <v>0</v>
      </c>
      <c r="G470" s="123">
        <v>0</v>
      </c>
      <c r="H470" s="6">
        <v>0</v>
      </c>
      <c r="I470" s="6">
        <v>10</v>
      </c>
      <c r="J470" s="127">
        <v>0</v>
      </c>
    </row>
    <row r="471" spans="1:10" ht="13.5" customHeight="1">
      <c r="A471" s="856"/>
      <c r="B471" s="857" t="s">
        <v>1483</v>
      </c>
      <c r="C471" s="1082"/>
      <c r="D471" s="1083"/>
      <c r="E471" s="859" t="s">
        <v>1364</v>
      </c>
      <c r="F471" s="880">
        <f>SUBTOTAL(9,F466:F470)</f>
        <v>265</v>
      </c>
      <c r="G471" s="892">
        <f>SUBTOTAL(9,G466:G470)</f>
        <v>96.5</v>
      </c>
      <c r="H471" s="860">
        <f>SUBTOTAL(9,H466:H470)</f>
        <v>350</v>
      </c>
      <c r="I471" s="860">
        <f>SUBTOTAL(9,I466:I470)</f>
        <v>350</v>
      </c>
      <c r="J471" s="902">
        <f>SUBTOTAL(9,J466:J470)</f>
        <v>213</v>
      </c>
    </row>
    <row r="472" spans="1:10" ht="12" customHeight="1" outlineLevel="1">
      <c r="A472" s="14">
        <v>2284</v>
      </c>
      <c r="B472" s="14">
        <v>114</v>
      </c>
      <c r="C472" s="14">
        <v>5164</v>
      </c>
      <c r="D472" s="14">
        <v>3639</v>
      </c>
      <c r="E472" s="15" t="s">
        <v>1323</v>
      </c>
      <c r="F472" s="873">
        <v>550</v>
      </c>
      <c r="G472" s="123">
        <v>740.6</v>
      </c>
      <c r="H472" s="10">
        <v>2600</v>
      </c>
      <c r="I472" s="10">
        <v>2600</v>
      </c>
      <c r="J472" s="127">
        <v>1800</v>
      </c>
    </row>
    <row r="473" spans="1:10" ht="12" customHeight="1" outlineLevel="1">
      <c r="A473" s="14">
        <v>2285</v>
      </c>
      <c r="B473" s="14" t="s">
        <v>588</v>
      </c>
      <c r="C473" s="14" t="s">
        <v>1401</v>
      </c>
      <c r="D473" s="14">
        <v>3639</v>
      </c>
      <c r="E473" s="15" t="s">
        <v>1630</v>
      </c>
      <c r="F473" s="873">
        <v>600</v>
      </c>
      <c r="G473" s="123">
        <v>336.8</v>
      </c>
      <c r="H473" s="10">
        <v>300</v>
      </c>
      <c r="I473" s="10">
        <v>300</v>
      </c>
      <c r="J473" s="127">
        <v>200</v>
      </c>
    </row>
    <row r="474" spans="1:10" ht="12" customHeight="1" outlineLevel="1">
      <c r="A474" s="14">
        <v>2286</v>
      </c>
      <c r="B474" s="14" t="s">
        <v>588</v>
      </c>
      <c r="C474" s="14" t="s">
        <v>1401</v>
      </c>
      <c r="D474" s="14">
        <v>3639</v>
      </c>
      <c r="E474" s="15" t="s">
        <v>1339</v>
      </c>
      <c r="F474" s="873">
        <v>400</v>
      </c>
      <c r="G474" s="123">
        <v>258.2</v>
      </c>
      <c r="H474" s="10">
        <v>250</v>
      </c>
      <c r="I474" s="10">
        <v>450</v>
      </c>
      <c r="J474" s="127">
        <v>250</v>
      </c>
    </row>
    <row r="475" spans="1:10" ht="12" customHeight="1" outlineLevel="1">
      <c r="A475" s="14">
        <v>2287</v>
      </c>
      <c r="B475" s="14" t="s">
        <v>588</v>
      </c>
      <c r="C475" s="14">
        <v>5169</v>
      </c>
      <c r="D475" s="14">
        <v>3639</v>
      </c>
      <c r="E475" s="15" t="s">
        <v>645</v>
      </c>
      <c r="F475" s="873">
        <v>300</v>
      </c>
      <c r="G475" s="123">
        <v>186.8</v>
      </c>
      <c r="H475" s="10">
        <v>200</v>
      </c>
      <c r="I475" s="10">
        <v>200</v>
      </c>
      <c r="J475" s="127">
        <v>200</v>
      </c>
    </row>
    <row r="476" spans="1:10" ht="12" customHeight="1" outlineLevel="1">
      <c r="A476" s="14">
        <v>2288</v>
      </c>
      <c r="B476" s="14" t="s">
        <v>588</v>
      </c>
      <c r="C476" s="14" t="s">
        <v>1327</v>
      </c>
      <c r="D476" s="14">
        <v>3639</v>
      </c>
      <c r="E476" s="15" t="s">
        <v>330</v>
      </c>
      <c r="F476" s="873">
        <v>150</v>
      </c>
      <c r="G476" s="123">
        <v>231.3</v>
      </c>
      <c r="H476" s="10">
        <v>180</v>
      </c>
      <c r="I476" s="10">
        <v>180</v>
      </c>
      <c r="J476" s="127">
        <v>300</v>
      </c>
    </row>
    <row r="477" spans="1:10" ht="12" customHeight="1" outlineLevel="1">
      <c r="A477" s="14">
        <v>2289</v>
      </c>
      <c r="B477" s="14">
        <v>114</v>
      </c>
      <c r="C477" s="14">
        <v>5169</v>
      </c>
      <c r="D477" s="14">
        <v>3639</v>
      </c>
      <c r="E477" s="15" t="s">
        <v>159</v>
      </c>
      <c r="F477" s="873">
        <v>950</v>
      </c>
      <c r="G477" s="123">
        <v>1130.9</v>
      </c>
      <c r="H477" s="10">
        <v>120</v>
      </c>
      <c r="I477" s="10">
        <v>120</v>
      </c>
      <c r="J477" s="127">
        <v>900</v>
      </c>
    </row>
    <row r="478" spans="1:10" ht="12" customHeight="1" outlineLevel="1">
      <c r="A478" s="14">
        <v>2290</v>
      </c>
      <c r="B478" s="14" t="s">
        <v>588</v>
      </c>
      <c r="C478" s="14">
        <v>5361</v>
      </c>
      <c r="D478" s="14">
        <v>3639</v>
      </c>
      <c r="E478" s="15" t="s">
        <v>1336</v>
      </c>
      <c r="F478" s="873">
        <v>90</v>
      </c>
      <c r="G478" s="123">
        <v>75.8</v>
      </c>
      <c r="H478" s="10">
        <v>90</v>
      </c>
      <c r="I478" s="10">
        <v>90</v>
      </c>
      <c r="J478" s="127">
        <v>90</v>
      </c>
    </row>
    <row r="479" spans="1:10" ht="12" customHeight="1" outlineLevel="1">
      <c r="A479" s="14">
        <v>2291</v>
      </c>
      <c r="B479" s="14" t="s">
        <v>588</v>
      </c>
      <c r="C479" s="14" t="s">
        <v>1484</v>
      </c>
      <c r="D479" s="14">
        <v>3639</v>
      </c>
      <c r="E479" s="15" t="s">
        <v>1485</v>
      </c>
      <c r="F479" s="873">
        <v>12000</v>
      </c>
      <c r="G479" s="123">
        <v>10308.7</v>
      </c>
      <c r="H479" s="10">
        <v>7090</v>
      </c>
      <c r="I479" s="10">
        <v>6690</v>
      </c>
      <c r="J479" s="127">
        <v>4749</v>
      </c>
    </row>
    <row r="480" spans="1:10" ht="12" customHeight="1" outlineLevel="1">
      <c r="A480" s="14">
        <v>2292</v>
      </c>
      <c r="B480" s="14">
        <v>114</v>
      </c>
      <c r="C480" s="14">
        <v>5362</v>
      </c>
      <c r="D480" s="14">
        <v>6409</v>
      </c>
      <c r="E480" s="15" t="s">
        <v>1549</v>
      </c>
      <c r="F480" s="873">
        <v>0</v>
      </c>
      <c r="G480" s="123">
        <v>0</v>
      </c>
      <c r="H480" s="10">
        <v>0</v>
      </c>
      <c r="I480" s="10">
        <v>0</v>
      </c>
      <c r="J480" s="127">
        <v>242</v>
      </c>
    </row>
    <row r="481" spans="1:10" ht="12" customHeight="1" outlineLevel="1">
      <c r="A481" s="14">
        <v>2293</v>
      </c>
      <c r="B481" s="14">
        <v>114</v>
      </c>
      <c r="C481" s="14">
        <v>5909</v>
      </c>
      <c r="D481" s="14">
        <v>3639</v>
      </c>
      <c r="E481" s="15" t="s">
        <v>534</v>
      </c>
      <c r="F481" s="873">
        <v>10</v>
      </c>
      <c r="G481" s="123">
        <v>71.2</v>
      </c>
      <c r="H481" s="10">
        <v>250</v>
      </c>
      <c r="I481" s="10">
        <v>250</v>
      </c>
      <c r="J481" s="127">
        <v>200</v>
      </c>
    </row>
    <row r="482" spans="1:10" ht="12.75" outlineLevel="1">
      <c r="A482" s="14" t="s">
        <v>1375</v>
      </c>
      <c r="B482" s="14">
        <v>114</v>
      </c>
      <c r="C482" s="14">
        <v>5192</v>
      </c>
      <c r="D482" s="14">
        <v>3639</v>
      </c>
      <c r="E482" s="15" t="s">
        <v>1422</v>
      </c>
      <c r="F482" s="873">
        <v>0</v>
      </c>
      <c r="G482" s="123">
        <v>0</v>
      </c>
      <c r="H482" s="10">
        <v>0</v>
      </c>
      <c r="I482" s="10">
        <v>200</v>
      </c>
      <c r="J482" s="127">
        <v>0</v>
      </c>
    </row>
    <row r="483" spans="1:10" ht="13.5" customHeight="1" outlineLevel="1">
      <c r="A483" s="14" t="s">
        <v>1375</v>
      </c>
      <c r="B483" s="14">
        <v>114</v>
      </c>
      <c r="C483" s="14">
        <v>5909</v>
      </c>
      <c r="D483" s="14">
        <v>3639</v>
      </c>
      <c r="E483" s="15" t="s">
        <v>533</v>
      </c>
      <c r="F483" s="873">
        <v>100</v>
      </c>
      <c r="G483" s="123">
        <v>0</v>
      </c>
      <c r="H483" s="10">
        <v>100</v>
      </c>
      <c r="I483" s="10">
        <v>100</v>
      </c>
      <c r="J483" s="127">
        <v>0</v>
      </c>
    </row>
    <row r="484" spans="1:10" ht="12" customHeight="1">
      <c r="A484" s="858"/>
      <c r="B484" s="857" t="s">
        <v>592</v>
      </c>
      <c r="C484" s="1082"/>
      <c r="D484" s="1083"/>
      <c r="E484" s="859" t="s">
        <v>1616</v>
      </c>
      <c r="F484" s="880">
        <f>SUBTOTAL(9,F472:F483)</f>
        <v>15150</v>
      </c>
      <c r="G484" s="892">
        <f>SUBTOTAL(9,G472:G483)</f>
        <v>13340.300000000003</v>
      </c>
      <c r="H484" s="860">
        <f>SUBTOTAL(9,H472:H483)</f>
        <v>11180</v>
      </c>
      <c r="I484" s="860">
        <f>SUBTOTAL(9,I472:I483)</f>
        <v>11180</v>
      </c>
      <c r="J484" s="902">
        <f>SUBTOTAL(9,J472:J483)</f>
        <v>8931</v>
      </c>
    </row>
    <row r="485" spans="1:10" ht="12" customHeight="1" outlineLevel="1">
      <c r="A485" s="14">
        <v>2294</v>
      </c>
      <c r="B485" s="14">
        <v>115</v>
      </c>
      <c r="C485" s="14">
        <v>5137</v>
      </c>
      <c r="D485" s="14">
        <v>2219</v>
      </c>
      <c r="E485" s="15" t="s">
        <v>1499</v>
      </c>
      <c r="F485" s="873">
        <v>0</v>
      </c>
      <c r="G485" s="123">
        <v>0</v>
      </c>
      <c r="H485" s="6">
        <v>760</v>
      </c>
      <c r="I485" s="6">
        <v>1000</v>
      </c>
      <c r="J485" s="127">
        <v>450</v>
      </c>
    </row>
    <row r="486" spans="1:10" ht="12" customHeight="1" outlineLevel="1">
      <c r="A486" s="14">
        <v>2295</v>
      </c>
      <c r="B486" s="14">
        <v>115</v>
      </c>
      <c r="C486" s="14">
        <v>5137</v>
      </c>
      <c r="D486" s="14">
        <v>2310</v>
      </c>
      <c r="E486" s="15" t="s">
        <v>277</v>
      </c>
      <c r="F486" s="873">
        <v>70</v>
      </c>
      <c r="G486" s="123">
        <v>132.2</v>
      </c>
      <c r="H486" s="6">
        <v>90</v>
      </c>
      <c r="I486" s="6">
        <v>90</v>
      </c>
      <c r="J486" s="127">
        <v>92</v>
      </c>
    </row>
    <row r="487" spans="1:10" ht="13.5" customHeight="1" outlineLevel="1">
      <c r="A487" s="14">
        <v>2296</v>
      </c>
      <c r="B487" s="14">
        <v>115</v>
      </c>
      <c r="C487" s="14">
        <v>5137</v>
      </c>
      <c r="D487" s="14">
        <v>3745</v>
      </c>
      <c r="E487" s="15" t="s">
        <v>160</v>
      </c>
      <c r="F487" s="873">
        <v>433</v>
      </c>
      <c r="G487" s="123">
        <v>105.4</v>
      </c>
      <c r="H487" s="6">
        <v>150</v>
      </c>
      <c r="I487" s="6">
        <v>150</v>
      </c>
      <c r="J487" s="127">
        <v>50</v>
      </c>
    </row>
    <row r="488" spans="1:10" ht="12" customHeight="1" outlineLevel="1">
      <c r="A488" s="14">
        <v>2297</v>
      </c>
      <c r="B488" s="14">
        <v>115</v>
      </c>
      <c r="C488" s="14" t="s">
        <v>1311</v>
      </c>
      <c r="D488" s="14">
        <v>2219</v>
      </c>
      <c r="E488" s="15" t="s">
        <v>6</v>
      </c>
      <c r="F488" s="873">
        <v>50</v>
      </c>
      <c r="G488" s="123">
        <v>21.7</v>
      </c>
      <c r="H488" s="6">
        <v>50</v>
      </c>
      <c r="I488" s="6">
        <v>50</v>
      </c>
      <c r="J488" s="127">
        <v>50</v>
      </c>
    </row>
    <row r="489" spans="1:10" ht="12" customHeight="1" outlineLevel="1">
      <c r="A489" s="14">
        <v>2298</v>
      </c>
      <c r="B489" s="14">
        <v>115</v>
      </c>
      <c r="C489" s="14">
        <v>5139</v>
      </c>
      <c r="D489" s="14">
        <v>2219</v>
      </c>
      <c r="E489" s="15" t="s">
        <v>7</v>
      </c>
      <c r="F489" s="873">
        <v>350</v>
      </c>
      <c r="G489" s="123">
        <v>255.9</v>
      </c>
      <c r="H489" s="6">
        <v>350</v>
      </c>
      <c r="I489" s="6">
        <v>350</v>
      </c>
      <c r="J489" s="127">
        <v>350</v>
      </c>
    </row>
    <row r="490" spans="1:10" ht="12" customHeight="1" outlineLevel="1">
      <c r="A490" s="14">
        <v>2299</v>
      </c>
      <c r="B490" s="14">
        <v>115</v>
      </c>
      <c r="C490" s="14">
        <v>5151</v>
      </c>
      <c r="D490" s="14">
        <v>2310</v>
      </c>
      <c r="E490" s="15" t="s">
        <v>1501</v>
      </c>
      <c r="F490" s="873">
        <v>220</v>
      </c>
      <c r="G490" s="123">
        <v>252.3</v>
      </c>
      <c r="H490" s="6">
        <v>240</v>
      </c>
      <c r="I490" s="6">
        <v>240</v>
      </c>
      <c r="J490" s="127">
        <v>220</v>
      </c>
    </row>
    <row r="491" spans="1:10" ht="12" customHeight="1" outlineLevel="1">
      <c r="A491" s="14">
        <v>2300</v>
      </c>
      <c r="B491" s="14">
        <v>115</v>
      </c>
      <c r="C491" s="14">
        <v>5154</v>
      </c>
      <c r="D491" s="14">
        <v>2310</v>
      </c>
      <c r="E491" s="15" t="s">
        <v>1315</v>
      </c>
      <c r="F491" s="873">
        <v>200</v>
      </c>
      <c r="G491" s="123">
        <v>29.6</v>
      </c>
      <c r="H491" s="6">
        <v>210</v>
      </c>
      <c r="I491" s="6">
        <v>210</v>
      </c>
      <c r="J491" s="127">
        <v>215</v>
      </c>
    </row>
    <row r="492" spans="1:10" ht="12" customHeight="1" outlineLevel="1">
      <c r="A492" s="14">
        <v>2301</v>
      </c>
      <c r="B492" s="14">
        <v>115</v>
      </c>
      <c r="C492" s="14" t="s">
        <v>1345</v>
      </c>
      <c r="D492" s="14">
        <v>6320</v>
      </c>
      <c r="E492" s="15" t="s">
        <v>1180</v>
      </c>
      <c r="F492" s="873">
        <v>1700</v>
      </c>
      <c r="G492" s="123">
        <v>1690.5</v>
      </c>
      <c r="H492" s="6">
        <v>1900</v>
      </c>
      <c r="I492" s="6">
        <v>3850</v>
      </c>
      <c r="J492" s="127">
        <v>4400</v>
      </c>
    </row>
    <row r="493" spans="1:10" ht="12" customHeight="1" outlineLevel="1">
      <c r="A493" s="14">
        <v>2302</v>
      </c>
      <c r="B493" s="14">
        <v>115</v>
      </c>
      <c r="C493" s="14">
        <v>5163</v>
      </c>
      <c r="D493" s="14">
        <v>6171</v>
      </c>
      <c r="E493" s="15" t="s">
        <v>1181</v>
      </c>
      <c r="F493" s="873">
        <v>150</v>
      </c>
      <c r="G493" s="123">
        <v>146.7</v>
      </c>
      <c r="H493" s="6">
        <v>200</v>
      </c>
      <c r="I493" s="6">
        <v>200</v>
      </c>
      <c r="J493" s="127">
        <v>400</v>
      </c>
    </row>
    <row r="494" spans="1:10" ht="12" customHeight="1" outlineLevel="1">
      <c r="A494" s="14">
        <v>2303</v>
      </c>
      <c r="B494" s="14">
        <v>115</v>
      </c>
      <c r="C494" s="14">
        <v>5164</v>
      </c>
      <c r="D494" s="14">
        <v>2212</v>
      </c>
      <c r="E494" s="15" t="s">
        <v>1323</v>
      </c>
      <c r="F494" s="873">
        <v>144</v>
      </c>
      <c r="G494" s="123">
        <v>164.8</v>
      </c>
      <c r="H494" s="6">
        <v>160</v>
      </c>
      <c r="I494" s="6">
        <v>160</v>
      </c>
      <c r="J494" s="127">
        <v>160</v>
      </c>
    </row>
    <row r="495" spans="1:10" ht="12" customHeight="1" outlineLevel="1">
      <c r="A495" s="14">
        <v>2304</v>
      </c>
      <c r="B495" s="14">
        <v>115</v>
      </c>
      <c r="C495" s="14">
        <v>5164</v>
      </c>
      <c r="D495" s="14">
        <v>3419</v>
      </c>
      <c r="E495" s="15" t="s">
        <v>161</v>
      </c>
      <c r="F495" s="873">
        <v>0</v>
      </c>
      <c r="G495" s="123">
        <v>0</v>
      </c>
      <c r="H495" s="6">
        <v>0</v>
      </c>
      <c r="I495" s="6">
        <v>450</v>
      </c>
      <c r="J495" s="127">
        <v>585</v>
      </c>
    </row>
    <row r="496" spans="1:10" ht="12" customHeight="1" outlineLevel="1">
      <c r="A496" s="14">
        <v>2305</v>
      </c>
      <c r="B496" s="14">
        <v>115</v>
      </c>
      <c r="C496" s="14">
        <v>5166</v>
      </c>
      <c r="D496" s="14">
        <v>2119</v>
      </c>
      <c r="E496" s="15" t="s">
        <v>1638</v>
      </c>
      <c r="F496" s="873">
        <v>600</v>
      </c>
      <c r="G496" s="123">
        <v>0</v>
      </c>
      <c r="H496" s="6">
        <v>1000</v>
      </c>
      <c r="I496" s="6">
        <v>1000</v>
      </c>
      <c r="J496" s="127">
        <v>300</v>
      </c>
    </row>
    <row r="497" spans="1:10" ht="13.5" customHeight="1" outlineLevel="1">
      <c r="A497" s="14">
        <v>2306</v>
      </c>
      <c r="B497" s="14">
        <v>115</v>
      </c>
      <c r="C497" s="14">
        <v>5166</v>
      </c>
      <c r="D497" s="14">
        <v>2212</v>
      </c>
      <c r="E497" s="15" t="s">
        <v>1182</v>
      </c>
      <c r="F497" s="873">
        <v>400</v>
      </c>
      <c r="G497" s="123">
        <v>90</v>
      </c>
      <c r="H497" s="6">
        <v>400</v>
      </c>
      <c r="I497" s="6">
        <v>700</v>
      </c>
      <c r="J497" s="127">
        <v>500</v>
      </c>
    </row>
    <row r="498" spans="1:10" ht="12" customHeight="1" outlineLevel="1">
      <c r="A498" s="14">
        <v>2307</v>
      </c>
      <c r="B498" s="14">
        <v>115</v>
      </c>
      <c r="C498" s="14">
        <v>5166</v>
      </c>
      <c r="D498" s="14" t="s">
        <v>1243</v>
      </c>
      <c r="E498" s="15" t="s">
        <v>1639</v>
      </c>
      <c r="F498" s="873">
        <v>725</v>
      </c>
      <c r="G498" s="123">
        <v>489.6</v>
      </c>
      <c r="H498" s="6">
        <v>370</v>
      </c>
      <c r="I498" s="6">
        <v>370</v>
      </c>
      <c r="J498" s="127">
        <v>350</v>
      </c>
    </row>
    <row r="499" spans="1:10" ht="12" customHeight="1" outlineLevel="1">
      <c r="A499" s="14">
        <v>2308</v>
      </c>
      <c r="B499" s="14">
        <v>115</v>
      </c>
      <c r="C499" s="14">
        <v>5166</v>
      </c>
      <c r="D499" s="14" t="s">
        <v>1243</v>
      </c>
      <c r="E499" s="15" t="s">
        <v>1640</v>
      </c>
      <c r="F499" s="873">
        <v>120</v>
      </c>
      <c r="G499" s="123">
        <v>110.3</v>
      </c>
      <c r="H499" s="6">
        <v>100</v>
      </c>
      <c r="I499" s="6">
        <v>100</v>
      </c>
      <c r="J499" s="127">
        <v>100</v>
      </c>
    </row>
    <row r="500" spans="1:10" ht="12" customHeight="1" outlineLevel="1">
      <c r="A500" s="14">
        <v>2309</v>
      </c>
      <c r="B500" s="14" t="s">
        <v>1244</v>
      </c>
      <c r="C500" s="14" t="s">
        <v>1401</v>
      </c>
      <c r="D500" s="14">
        <v>2321</v>
      </c>
      <c r="E500" s="15" t="s">
        <v>1630</v>
      </c>
      <c r="F500" s="873">
        <v>200</v>
      </c>
      <c r="G500" s="123">
        <v>45.1</v>
      </c>
      <c r="H500" s="6">
        <v>30</v>
      </c>
      <c r="I500" s="6">
        <v>68</v>
      </c>
      <c r="J500" s="127">
        <v>60</v>
      </c>
    </row>
    <row r="501" spans="1:10" ht="12" customHeight="1" outlineLevel="1">
      <c r="A501" s="14">
        <v>2310</v>
      </c>
      <c r="B501" s="14" t="s">
        <v>1244</v>
      </c>
      <c r="C501" s="14" t="s">
        <v>1401</v>
      </c>
      <c r="D501" s="14">
        <v>3639</v>
      </c>
      <c r="E501" s="15" t="s">
        <v>1339</v>
      </c>
      <c r="F501" s="873">
        <v>60</v>
      </c>
      <c r="G501" s="123">
        <v>126.2</v>
      </c>
      <c r="H501" s="6">
        <v>150</v>
      </c>
      <c r="I501" s="6">
        <v>150</v>
      </c>
      <c r="J501" s="127">
        <v>150</v>
      </c>
    </row>
    <row r="502" spans="1:10" ht="12" customHeight="1" outlineLevel="1">
      <c r="A502" s="14">
        <v>2311</v>
      </c>
      <c r="B502" s="14">
        <v>115</v>
      </c>
      <c r="C502" s="14">
        <v>5166</v>
      </c>
      <c r="D502" s="14">
        <v>3722</v>
      </c>
      <c r="E502" s="15" t="s">
        <v>1641</v>
      </c>
      <c r="F502" s="873">
        <v>150</v>
      </c>
      <c r="G502" s="123">
        <v>37</v>
      </c>
      <c r="H502" s="6">
        <v>200</v>
      </c>
      <c r="I502" s="6">
        <v>200</v>
      </c>
      <c r="J502" s="127">
        <v>200</v>
      </c>
    </row>
    <row r="503" spans="1:10" ht="12" customHeight="1" outlineLevel="1">
      <c r="A503" s="14">
        <v>2312</v>
      </c>
      <c r="B503" s="14" t="s">
        <v>1244</v>
      </c>
      <c r="C503" s="14" t="s">
        <v>1401</v>
      </c>
      <c r="D503" s="14">
        <v>3745</v>
      </c>
      <c r="E503" s="15" t="s">
        <v>1642</v>
      </c>
      <c r="F503" s="873">
        <v>23</v>
      </c>
      <c r="G503" s="123">
        <v>14.5</v>
      </c>
      <c r="H503" s="6">
        <v>23</v>
      </c>
      <c r="I503" s="6">
        <v>23</v>
      </c>
      <c r="J503" s="127">
        <v>20</v>
      </c>
    </row>
    <row r="504" spans="1:10" ht="12" customHeight="1" outlineLevel="1">
      <c r="A504" s="14">
        <v>2313</v>
      </c>
      <c r="B504" s="14">
        <v>115</v>
      </c>
      <c r="C504" s="14">
        <v>5169</v>
      </c>
      <c r="D504" s="14">
        <v>2212</v>
      </c>
      <c r="E504" s="15" t="s">
        <v>347</v>
      </c>
      <c r="F504" s="873">
        <v>267</v>
      </c>
      <c r="G504" s="123">
        <v>0</v>
      </c>
      <c r="H504" s="6">
        <v>0</v>
      </c>
      <c r="I504" s="6">
        <v>267</v>
      </c>
      <c r="J504" s="127">
        <v>50</v>
      </c>
    </row>
    <row r="505" spans="1:10" ht="12" customHeight="1" outlineLevel="1">
      <c r="A505" s="14">
        <v>2314</v>
      </c>
      <c r="B505" s="14">
        <v>115</v>
      </c>
      <c r="C505" s="14">
        <v>5169</v>
      </c>
      <c r="D505" s="14">
        <v>2212</v>
      </c>
      <c r="E505" s="2" t="s">
        <v>346</v>
      </c>
      <c r="F505" s="873">
        <v>3606</v>
      </c>
      <c r="G505" s="123">
        <v>3771</v>
      </c>
      <c r="H505" s="6">
        <v>3680</v>
      </c>
      <c r="I505" s="6">
        <v>3680</v>
      </c>
      <c r="J505" s="127">
        <v>3840</v>
      </c>
    </row>
    <row r="506" spans="1:10" ht="12" customHeight="1" outlineLevel="1">
      <c r="A506" s="14">
        <v>2315</v>
      </c>
      <c r="B506" s="14">
        <v>115</v>
      </c>
      <c r="C506" s="14" t="s">
        <v>1327</v>
      </c>
      <c r="D506" s="14">
        <v>2310</v>
      </c>
      <c r="E506" s="15" t="s">
        <v>1502</v>
      </c>
      <c r="F506" s="873">
        <v>130</v>
      </c>
      <c r="G506" s="123">
        <v>91.4</v>
      </c>
      <c r="H506" s="6">
        <v>130</v>
      </c>
      <c r="I506" s="6">
        <v>130</v>
      </c>
      <c r="J506" s="127">
        <v>200</v>
      </c>
    </row>
    <row r="507" spans="1:10" ht="12" customHeight="1" outlineLevel="1">
      <c r="A507" s="14">
        <v>2316</v>
      </c>
      <c r="B507" s="14">
        <v>115</v>
      </c>
      <c r="C507" s="14">
        <v>5169</v>
      </c>
      <c r="D507" s="14">
        <v>2310</v>
      </c>
      <c r="E507" s="15" t="s">
        <v>181</v>
      </c>
      <c r="F507" s="873">
        <v>0</v>
      </c>
      <c r="G507" s="123">
        <v>0</v>
      </c>
      <c r="H507" s="6">
        <v>0</v>
      </c>
      <c r="I507" s="6">
        <v>0</v>
      </c>
      <c r="J507" s="127">
        <v>20</v>
      </c>
    </row>
    <row r="508" spans="1:10" ht="12" customHeight="1" outlineLevel="1">
      <c r="A508" s="14">
        <v>2317</v>
      </c>
      <c r="B508" s="14">
        <v>115</v>
      </c>
      <c r="C508" s="14">
        <v>5169</v>
      </c>
      <c r="D508" s="14">
        <v>2321</v>
      </c>
      <c r="E508" s="15" t="s">
        <v>348</v>
      </c>
      <c r="F508" s="873">
        <v>1500</v>
      </c>
      <c r="G508" s="123">
        <v>2270</v>
      </c>
      <c r="H508" s="6">
        <v>2000</v>
      </c>
      <c r="I508" s="6">
        <v>2000</v>
      </c>
      <c r="J508" s="127">
        <v>1800</v>
      </c>
    </row>
    <row r="509" spans="1:10" ht="12.75" outlineLevel="1">
      <c r="A509" s="14">
        <v>2318</v>
      </c>
      <c r="B509" s="14">
        <v>115</v>
      </c>
      <c r="C509" s="14">
        <v>5169</v>
      </c>
      <c r="D509" s="14">
        <v>3313</v>
      </c>
      <c r="E509" s="15" t="s">
        <v>636</v>
      </c>
      <c r="F509" s="873">
        <v>0</v>
      </c>
      <c r="G509" s="123">
        <v>0</v>
      </c>
      <c r="H509" s="6">
        <v>0</v>
      </c>
      <c r="I509" s="6">
        <v>0</v>
      </c>
      <c r="J509" s="127">
        <v>108</v>
      </c>
    </row>
    <row r="510" spans="1:10" ht="12" customHeight="1" outlineLevel="1">
      <c r="A510" s="14">
        <v>2319</v>
      </c>
      <c r="B510" s="14">
        <v>115</v>
      </c>
      <c r="C510" s="14">
        <v>5169</v>
      </c>
      <c r="D510" s="14">
        <v>3639</v>
      </c>
      <c r="E510" s="15" t="s">
        <v>446</v>
      </c>
      <c r="F510" s="873">
        <v>489</v>
      </c>
      <c r="G510" s="123">
        <v>498.5</v>
      </c>
      <c r="H510" s="6">
        <v>499</v>
      </c>
      <c r="I510" s="6">
        <v>499</v>
      </c>
      <c r="J510" s="127">
        <v>500</v>
      </c>
    </row>
    <row r="511" spans="1:10" ht="12.75" outlineLevel="1">
      <c r="A511" s="14">
        <v>2320</v>
      </c>
      <c r="B511" s="14">
        <v>115</v>
      </c>
      <c r="C511" s="14">
        <v>5169</v>
      </c>
      <c r="D511" s="14">
        <v>3722</v>
      </c>
      <c r="E511" s="15" t="s">
        <v>352</v>
      </c>
      <c r="F511" s="873">
        <v>3415</v>
      </c>
      <c r="G511" s="123">
        <v>3157.7</v>
      </c>
      <c r="H511" s="6">
        <v>3377</v>
      </c>
      <c r="I511" s="6">
        <v>3377</v>
      </c>
      <c r="J511" s="127">
        <v>3641</v>
      </c>
    </row>
    <row r="512" spans="1:10" ht="12" customHeight="1" outlineLevel="1">
      <c r="A512" s="14">
        <v>2321</v>
      </c>
      <c r="B512" s="14">
        <v>115</v>
      </c>
      <c r="C512" s="14">
        <v>5169</v>
      </c>
      <c r="D512" s="14">
        <v>3722</v>
      </c>
      <c r="E512" s="15" t="s">
        <v>353</v>
      </c>
      <c r="F512" s="873">
        <v>4673</v>
      </c>
      <c r="G512" s="123">
        <v>4595.1</v>
      </c>
      <c r="H512" s="6">
        <v>4665</v>
      </c>
      <c r="I512" s="6">
        <v>4665</v>
      </c>
      <c r="J512" s="127">
        <v>4665</v>
      </c>
    </row>
    <row r="513" spans="1:10" ht="12.75" outlineLevel="1">
      <c r="A513" s="14">
        <v>2322</v>
      </c>
      <c r="B513" s="14">
        <v>115</v>
      </c>
      <c r="C513" s="14">
        <v>5169</v>
      </c>
      <c r="D513" s="14">
        <v>3722</v>
      </c>
      <c r="E513" s="15" t="s">
        <v>526</v>
      </c>
      <c r="F513" s="873">
        <v>7721</v>
      </c>
      <c r="G513" s="123">
        <v>6247.7</v>
      </c>
      <c r="H513" s="6">
        <v>7875</v>
      </c>
      <c r="I513" s="6">
        <v>7875</v>
      </c>
      <c r="J513" s="127">
        <v>7875</v>
      </c>
    </row>
    <row r="514" spans="1:10" ht="12" customHeight="1" outlineLevel="1">
      <c r="A514" s="14">
        <v>2323</v>
      </c>
      <c r="B514" s="14">
        <v>115</v>
      </c>
      <c r="C514" s="14">
        <v>5169</v>
      </c>
      <c r="D514" s="14">
        <v>3722</v>
      </c>
      <c r="E514" s="15" t="s">
        <v>355</v>
      </c>
      <c r="F514" s="873">
        <v>43200</v>
      </c>
      <c r="G514" s="123">
        <v>41180.5</v>
      </c>
      <c r="H514" s="6">
        <v>42257</v>
      </c>
      <c r="I514" s="6">
        <v>42257</v>
      </c>
      <c r="J514" s="127">
        <v>41888</v>
      </c>
    </row>
    <row r="515" spans="1:10" ht="12" customHeight="1" outlineLevel="1">
      <c r="A515" s="14">
        <v>2324</v>
      </c>
      <c r="B515" s="14">
        <v>115</v>
      </c>
      <c r="C515" s="14">
        <v>5169</v>
      </c>
      <c r="D515" s="14">
        <v>3729</v>
      </c>
      <c r="E515" s="15" t="s">
        <v>356</v>
      </c>
      <c r="F515" s="873">
        <v>525</v>
      </c>
      <c r="G515" s="123">
        <v>435.6</v>
      </c>
      <c r="H515" s="6">
        <v>535</v>
      </c>
      <c r="I515" s="6">
        <v>535</v>
      </c>
      <c r="J515" s="127">
        <v>535</v>
      </c>
    </row>
    <row r="516" spans="1:10" ht="12" customHeight="1" outlineLevel="1">
      <c r="A516" s="14">
        <v>2325</v>
      </c>
      <c r="B516" s="14">
        <v>115</v>
      </c>
      <c r="C516" s="14" t="s">
        <v>1327</v>
      </c>
      <c r="D516" s="14" t="s">
        <v>1488</v>
      </c>
      <c r="E516" s="15" t="s">
        <v>357</v>
      </c>
      <c r="F516" s="873">
        <v>2175</v>
      </c>
      <c r="G516" s="123">
        <v>2143.2</v>
      </c>
      <c r="H516" s="6">
        <v>2177</v>
      </c>
      <c r="I516" s="6">
        <v>2177</v>
      </c>
      <c r="J516" s="127">
        <v>2191</v>
      </c>
    </row>
    <row r="517" spans="1:10" ht="12" customHeight="1" outlineLevel="1">
      <c r="A517" s="14">
        <v>2326</v>
      </c>
      <c r="B517" s="14">
        <v>115</v>
      </c>
      <c r="C517" s="14" t="s">
        <v>1327</v>
      </c>
      <c r="D517" s="14" t="s">
        <v>1488</v>
      </c>
      <c r="E517" s="15" t="s">
        <v>358</v>
      </c>
      <c r="F517" s="873">
        <v>3043</v>
      </c>
      <c r="G517" s="123">
        <v>3029.8</v>
      </c>
      <c r="H517" s="6">
        <v>3040</v>
      </c>
      <c r="I517" s="6">
        <v>3040</v>
      </c>
      <c r="J517" s="127">
        <v>3225</v>
      </c>
    </row>
    <row r="518" spans="1:10" ht="12" customHeight="1" outlineLevel="1">
      <c r="A518" s="14">
        <v>2327</v>
      </c>
      <c r="B518" s="14">
        <v>115</v>
      </c>
      <c r="C518" s="14" t="s">
        <v>1327</v>
      </c>
      <c r="D518" s="14" t="s">
        <v>1488</v>
      </c>
      <c r="E518" s="15" t="s">
        <v>359</v>
      </c>
      <c r="F518" s="873">
        <v>1824</v>
      </c>
      <c r="G518" s="123">
        <v>1818.1</v>
      </c>
      <c r="H518" s="6">
        <v>1826</v>
      </c>
      <c r="I518" s="6">
        <v>1826</v>
      </c>
      <c r="J518" s="127">
        <v>1852</v>
      </c>
    </row>
    <row r="519" spans="1:10" ht="12" customHeight="1" outlineLevel="1">
      <c r="A519" s="14">
        <v>2328</v>
      </c>
      <c r="B519" s="14">
        <v>115</v>
      </c>
      <c r="C519" s="14" t="s">
        <v>1327</v>
      </c>
      <c r="D519" s="14" t="s">
        <v>1488</v>
      </c>
      <c r="E519" s="15" t="s">
        <v>360</v>
      </c>
      <c r="F519" s="873">
        <v>3355</v>
      </c>
      <c r="G519" s="123">
        <v>3209.1</v>
      </c>
      <c r="H519" s="6">
        <v>3360</v>
      </c>
      <c r="I519" s="6">
        <v>3360</v>
      </c>
      <c r="J519" s="127">
        <v>3360</v>
      </c>
    </row>
    <row r="520" spans="1:10" ht="12" customHeight="1" outlineLevel="1">
      <c r="A520" s="14">
        <v>2329</v>
      </c>
      <c r="B520" s="14">
        <v>115</v>
      </c>
      <c r="C520" s="14" t="s">
        <v>1327</v>
      </c>
      <c r="D520" s="14" t="s">
        <v>1488</v>
      </c>
      <c r="E520" s="15" t="s">
        <v>361</v>
      </c>
      <c r="F520" s="873">
        <v>1562</v>
      </c>
      <c r="G520" s="123">
        <v>1520.2</v>
      </c>
      <c r="H520" s="6">
        <v>1578</v>
      </c>
      <c r="I520" s="6">
        <v>1578</v>
      </c>
      <c r="J520" s="127">
        <v>1603</v>
      </c>
    </row>
    <row r="521" spans="1:10" ht="12" customHeight="1" outlineLevel="1">
      <c r="A521" s="14">
        <v>2330</v>
      </c>
      <c r="B521" s="14">
        <v>115</v>
      </c>
      <c r="C521" s="14" t="s">
        <v>1327</v>
      </c>
      <c r="D521" s="14" t="s">
        <v>1488</v>
      </c>
      <c r="E521" s="15" t="s">
        <v>362</v>
      </c>
      <c r="F521" s="873">
        <v>2972</v>
      </c>
      <c r="G521" s="123">
        <v>2961.2</v>
      </c>
      <c r="H521" s="6">
        <v>2984</v>
      </c>
      <c r="I521" s="6">
        <v>2984</v>
      </c>
      <c r="J521" s="127">
        <v>3009</v>
      </c>
    </row>
    <row r="522" spans="1:10" ht="12" customHeight="1" outlineLevel="1">
      <c r="A522" s="14">
        <v>2331</v>
      </c>
      <c r="B522" s="14">
        <v>115</v>
      </c>
      <c r="C522" s="14" t="s">
        <v>1327</v>
      </c>
      <c r="D522" s="14" t="s">
        <v>1488</v>
      </c>
      <c r="E522" s="15" t="s">
        <v>363</v>
      </c>
      <c r="F522" s="873">
        <v>3192</v>
      </c>
      <c r="G522" s="123">
        <v>3152.8</v>
      </c>
      <c r="H522" s="6">
        <v>3164</v>
      </c>
      <c r="I522" s="6">
        <v>3164</v>
      </c>
      <c r="J522" s="127">
        <v>2796</v>
      </c>
    </row>
    <row r="523" spans="1:10" ht="12" customHeight="1" outlineLevel="1">
      <c r="A523" s="14">
        <v>2332</v>
      </c>
      <c r="B523" s="14">
        <v>115</v>
      </c>
      <c r="C523" s="14" t="s">
        <v>1327</v>
      </c>
      <c r="D523" s="14" t="s">
        <v>1488</v>
      </c>
      <c r="E523" s="15" t="s">
        <v>364</v>
      </c>
      <c r="F523" s="873">
        <v>1761</v>
      </c>
      <c r="G523" s="123">
        <v>1749.1</v>
      </c>
      <c r="H523" s="6">
        <v>1810</v>
      </c>
      <c r="I523" s="6">
        <v>1810</v>
      </c>
      <c r="J523" s="127">
        <v>800</v>
      </c>
    </row>
    <row r="524" spans="1:10" ht="12" customHeight="1" outlineLevel="1">
      <c r="A524" s="14">
        <v>2333</v>
      </c>
      <c r="B524" s="14">
        <v>115</v>
      </c>
      <c r="C524" s="14" t="s">
        <v>1327</v>
      </c>
      <c r="D524" s="14" t="s">
        <v>1488</v>
      </c>
      <c r="E524" s="15" t="s">
        <v>365</v>
      </c>
      <c r="F524" s="873">
        <v>3492</v>
      </c>
      <c r="G524" s="123">
        <v>3310</v>
      </c>
      <c r="H524" s="6">
        <v>3484</v>
      </c>
      <c r="I524" s="6">
        <v>3484</v>
      </c>
      <c r="J524" s="127">
        <v>3570</v>
      </c>
    </row>
    <row r="525" spans="1:10" ht="12" customHeight="1" outlineLevel="1">
      <c r="A525" s="14">
        <v>2334</v>
      </c>
      <c r="B525" s="14">
        <v>115</v>
      </c>
      <c r="C525" s="14" t="s">
        <v>1327</v>
      </c>
      <c r="D525" s="14" t="s">
        <v>1488</v>
      </c>
      <c r="E525" s="15" t="s">
        <v>366</v>
      </c>
      <c r="F525" s="873">
        <v>429</v>
      </c>
      <c r="G525" s="123">
        <v>437.5</v>
      </c>
      <c r="H525" s="6">
        <v>214</v>
      </c>
      <c r="I525" s="6">
        <v>214</v>
      </c>
      <c r="J525" s="127">
        <v>90</v>
      </c>
    </row>
    <row r="526" spans="1:51" s="9" customFormat="1" ht="12" customHeight="1" outlineLevel="1">
      <c r="A526" s="14">
        <v>2335</v>
      </c>
      <c r="B526" s="14">
        <v>115</v>
      </c>
      <c r="C526" s="14" t="s">
        <v>1327</v>
      </c>
      <c r="D526" s="14" t="s">
        <v>1488</v>
      </c>
      <c r="E526" s="15" t="s">
        <v>367</v>
      </c>
      <c r="F526" s="873">
        <v>710</v>
      </c>
      <c r="G526" s="123">
        <v>729.333</v>
      </c>
      <c r="H526" s="6">
        <v>710</v>
      </c>
      <c r="I526" s="6">
        <v>710</v>
      </c>
      <c r="J526" s="127">
        <v>700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</row>
    <row r="527" spans="1:10" ht="12" customHeight="1" outlineLevel="1">
      <c r="A527" s="14">
        <v>2336</v>
      </c>
      <c r="B527" s="14">
        <v>115</v>
      </c>
      <c r="C527" s="14" t="s">
        <v>1327</v>
      </c>
      <c r="D527" s="14" t="s">
        <v>1488</v>
      </c>
      <c r="E527" s="15" t="s">
        <v>368</v>
      </c>
      <c r="F527" s="873">
        <v>520</v>
      </c>
      <c r="G527" s="123">
        <v>561.4</v>
      </c>
      <c r="H527" s="6">
        <v>620</v>
      </c>
      <c r="I527" s="6">
        <v>620</v>
      </c>
      <c r="J527" s="127">
        <v>550</v>
      </c>
    </row>
    <row r="528" spans="1:10" ht="12" customHeight="1" outlineLevel="1">
      <c r="A528" s="14">
        <v>2337</v>
      </c>
      <c r="B528" s="14">
        <v>115</v>
      </c>
      <c r="C528" s="14" t="s">
        <v>1327</v>
      </c>
      <c r="D528" s="14" t="s">
        <v>1488</v>
      </c>
      <c r="E528" s="15" t="s">
        <v>440</v>
      </c>
      <c r="F528" s="873">
        <v>1500</v>
      </c>
      <c r="G528" s="123">
        <v>1771.8</v>
      </c>
      <c r="H528" s="6">
        <v>2000</v>
      </c>
      <c r="I528" s="6">
        <v>2328</v>
      </c>
      <c r="J528" s="127">
        <v>1000</v>
      </c>
    </row>
    <row r="529" spans="1:10" ht="12" customHeight="1" outlineLevel="1">
      <c r="A529" s="14">
        <v>2338</v>
      </c>
      <c r="B529" s="14">
        <v>115</v>
      </c>
      <c r="C529" s="14" t="s">
        <v>1327</v>
      </c>
      <c r="D529" s="14" t="s">
        <v>1488</v>
      </c>
      <c r="E529" s="15" t="s">
        <v>441</v>
      </c>
      <c r="F529" s="873">
        <v>550</v>
      </c>
      <c r="G529" s="123">
        <v>550.9</v>
      </c>
      <c r="H529" s="6">
        <v>500</v>
      </c>
      <c r="I529" s="6">
        <v>619</v>
      </c>
      <c r="J529" s="127">
        <v>500</v>
      </c>
    </row>
    <row r="530" spans="1:10" ht="12" customHeight="1" outlineLevel="1">
      <c r="A530" s="14">
        <v>2339</v>
      </c>
      <c r="B530" s="14">
        <v>115</v>
      </c>
      <c r="C530" s="14" t="s">
        <v>1327</v>
      </c>
      <c r="D530" s="14" t="s">
        <v>1488</v>
      </c>
      <c r="E530" s="15" t="s">
        <v>442</v>
      </c>
      <c r="F530" s="873">
        <v>1000</v>
      </c>
      <c r="G530" s="123">
        <v>797</v>
      </c>
      <c r="H530" s="6">
        <v>500</v>
      </c>
      <c r="I530" s="6">
        <v>650</v>
      </c>
      <c r="J530" s="127">
        <v>400</v>
      </c>
    </row>
    <row r="531" spans="1:10" ht="12" customHeight="1" outlineLevel="1">
      <c r="A531" s="14">
        <v>2340</v>
      </c>
      <c r="B531" s="14">
        <v>115</v>
      </c>
      <c r="C531" s="14" t="s">
        <v>1327</v>
      </c>
      <c r="D531" s="14" t="s">
        <v>1488</v>
      </c>
      <c r="E531" s="15" t="s">
        <v>443</v>
      </c>
      <c r="F531" s="873">
        <v>60</v>
      </c>
      <c r="G531" s="123">
        <v>54.6</v>
      </c>
      <c r="H531" s="6">
        <v>60</v>
      </c>
      <c r="I531" s="6">
        <v>60</v>
      </c>
      <c r="J531" s="127">
        <v>60</v>
      </c>
    </row>
    <row r="532" spans="1:10" ht="12" customHeight="1" outlineLevel="1">
      <c r="A532" s="14">
        <v>2341</v>
      </c>
      <c r="B532" s="14">
        <v>115</v>
      </c>
      <c r="C532" s="14" t="s">
        <v>1327</v>
      </c>
      <c r="D532" s="14" t="s">
        <v>1488</v>
      </c>
      <c r="E532" s="15" t="s">
        <v>646</v>
      </c>
      <c r="F532" s="873">
        <v>150</v>
      </c>
      <c r="G532" s="123">
        <v>140.7</v>
      </c>
      <c r="H532" s="6">
        <v>150</v>
      </c>
      <c r="I532" s="6">
        <v>150</v>
      </c>
      <c r="J532" s="127">
        <v>150</v>
      </c>
    </row>
    <row r="533" spans="1:10" ht="12" customHeight="1" outlineLevel="1">
      <c r="A533" s="14">
        <v>2342</v>
      </c>
      <c r="B533" s="14">
        <v>115</v>
      </c>
      <c r="C533" s="14">
        <v>5169</v>
      </c>
      <c r="D533" s="14">
        <v>3745</v>
      </c>
      <c r="E533" s="15" t="s">
        <v>444</v>
      </c>
      <c r="F533" s="873">
        <v>200</v>
      </c>
      <c r="G533" s="123">
        <v>204.4</v>
      </c>
      <c r="H533" s="6">
        <v>200</v>
      </c>
      <c r="I533" s="6">
        <v>200</v>
      </c>
      <c r="J533" s="127">
        <v>200</v>
      </c>
    </row>
    <row r="534" spans="1:10" ht="12" customHeight="1" outlineLevel="1">
      <c r="A534" s="14">
        <v>2343</v>
      </c>
      <c r="B534" s="14">
        <v>115</v>
      </c>
      <c r="C534" s="14">
        <v>5169</v>
      </c>
      <c r="D534" s="14">
        <v>3745</v>
      </c>
      <c r="E534" s="15" t="s">
        <v>1429</v>
      </c>
      <c r="F534" s="873">
        <v>0</v>
      </c>
      <c r="G534" s="123">
        <v>78.8</v>
      </c>
      <c r="H534" s="6">
        <v>168</v>
      </c>
      <c r="I534" s="6">
        <v>168</v>
      </c>
      <c r="J534" s="127">
        <v>168</v>
      </c>
    </row>
    <row r="535" spans="1:51" s="9" customFormat="1" ht="12" customHeight="1" outlineLevel="1">
      <c r="A535" s="14">
        <v>2344</v>
      </c>
      <c r="B535" s="14">
        <v>115</v>
      </c>
      <c r="C535" s="14">
        <v>5169</v>
      </c>
      <c r="D535" s="14">
        <v>3745</v>
      </c>
      <c r="E535" s="15" t="s">
        <v>1430</v>
      </c>
      <c r="F535" s="873">
        <v>0</v>
      </c>
      <c r="G535" s="123">
        <v>317.2</v>
      </c>
      <c r="H535" s="6">
        <v>448</v>
      </c>
      <c r="I535" s="6">
        <v>448</v>
      </c>
      <c r="J535" s="127">
        <v>136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</row>
    <row r="536" spans="1:10" ht="12.75" outlineLevel="1">
      <c r="A536" s="14">
        <v>2345</v>
      </c>
      <c r="B536" s="14">
        <v>115</v>
      </c>
      <c r="C536" s="14">
        <v>5169</v>
      </c>
      <c r="D536" s="14">
        <v>3745</v>
      </c>
      <c r="E536" s="15" t="s">
        <v>164</v>
      </c>
      <c r="F536" s="873">
        <v>0</v>
      </c>
      <c r="G536" s="123">
        <v>397.6</v>
      </c>
      <c r="H536" s="6">
        <v>0</v>
      </c>
      <c r="I536" s="6">
        <v>830</v>
      </c>
      <c r="J536" s="127">
        <v>410</v>
      </c>
    </row>
    <row r="537" spans="1:10" ht="12.75" outlineLevel="1">
      <c r="A537" s="14">
        <v>2346</v>
      </c>
      <c r="B537" s="14">
        <v>115</v>
      </c>
      <c r="C537" s="14">
        <v>5169</v>
      </c>
      <c r="D537" s="14">
        <v>3745</v>
      </c>
      <c r="E537" s="15" t="s">
        <v>1537</v>
      </c>
      <c r="F537" s="873">
        <v>0</v>
      </c>
      <c r="G537" s="123">
        <v>0</v>
      </c>
      <c r="H537" s="6">
        <v>0</v>
      </c>
      <c r="I537" s="6">
        <v>0</v>
      </c>
      <c r="J537" s="127">
        <v>176</v>
      </c>
    </row>
    <row r="538" spans="1:51" s="9" customFormat="1" ht="12" customHeight="1" outlineLevel="1">
      <c r="A538" s="14">
        <v>2347</v>
      </c>
      <c r="B538" s="14">
        <v>115</v>
      </c>
      <c r="C538" s="14">
        <v>5169</v>
      </c>
      <c r="D538" s="14">
        <v>6171</v>
      </c>
      <c r="E538" s="15" t="s">
        <v>445</v>
      </c>
      <c r="F538" s="873">
        <v>5</v>
      </c>
      <c r="G538" s="123">
        <v>12.2</v>
      </c>
      <c r="H538" s="6">
        <v>1</v>
      </c>
      <c r="I538" s="6">
        <v>1</v>
      </c>
      <c r="J538" s="127">
        <v>1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</row>
    <row r="539" spans="1:51" s="9" customFormat="1" ht="12" customHeight="1" outlineLevel="1">
      <c r="A539" s="14">
        <v>2348</v>
      </c>
      <c r="B539" s="14">
        <v>115</v>
      </c>
      <c r="C539" s="14">
        <v>5169</v>
      </c>
      <c r="D539" s="14">
        <v>3745</v>
      </c>
      <c r="E539" s="15" t="s">
        <v>180</v>
      </c>
      <c r="F539" s="873">
        <v>0</v>
      </c>
      <c r="G539" s="123">
        <v>0</v>
      </c>
      <c r="H539" s="6">
        <v>0</v>
      </c>
      <c r="I539" s="6">
        <v>0</v>
      </c>
      <c r="J539" s="127">
        <v>100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</row>
    <row r="540" spans="1:51" s="9" customFormat="1" ht="12" customHeight="1" outlineLevel="1">
      <c r="A540" s="14">
        <v>2349</v>
      </c>
      <c r="B540" s="14">
        <v>115</v>
      </c>
      <c r="C540" s="14" t="s">
        <v>1327</v>
      </c>
      <c r="D540" s="14">
        <v>6409</v>
      </c>
      <c r="E540" s="15" t="s">
        <v>296</v>
      </c>
      <c r="F540" s="873">
        <v>0</v>
      </c>
      <c r="G540" s="123">
        <v>0</v>
      </c>
      <c r="H540" s="6">
        <v>0</v>
      </c>
      <c r="I540" s="6">
        <v>0</v>
      </c>
      <c r="J540" s="127">
        <v>300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</row>
    <row r="541" spans="1:10" ht="12.75" outlineLevel="1">
      <c r="A541" s="14">
        <v>2350</v>
      </c>
      <c r="B541" s="14">
        <v>115</v>
      </c>
      <c r="C541" s="14" t="s">
        <v>1328</v>
      </c>
      <c r="D541" s="14" t="s">
        <v>1243</v>
      </c>
      <c r="E541" s="15" t="s">
        <v>1183</v>
      </c>
      <c r="F541" s="873">
        <v>200</v>
      </c>
      <c r="G541" s="123">
        <v>39.2</v>
      </c>
      <c r="H541" s="6">
        <v>100</v>
      </c>
      <c r="I541" s="6">
        <v>100</v>
      </c>
      <c r="J541" s="127">
        <v>100</v>
      </c>
    </row>
    <row r="542" spans="1:10" ht="12" customHeight="1" outlineLevel="1">
      <c r="A542" s="14">
        <v>2351</v>
      </c>
      <c r="B542" s="14">
        <v>115</v>
      </c>
      <c r="C542" s="14" t="s">
        <v>1328</v>
      </c>
      <c r="D542" s="14" t="s">
        <v>1243</v>
      </c>
      <c r="E542" s="15" t="s">
        <v>1486</v>
      </c>
      <c r="F542" s="873">
        <v>150</v>
      </c>
      <c r="G542" s="123">
        <v>33.5</v>
      </c>
      <c r="H542" s="6">
        <v>150</v>
      </c>
      <c r="I542" s="6">
        <v>266</v>
      </c>
      <c r="J542" s="127">
        <v>150</v>
      </c>
    </row>
    <row r="543" spans="1:10" ht="12" customHeight="1" outlineLevel="1">
      <c r="A543" s="14">
        <v>2352</v>
      </c>
      <c r="B543" s="14">
        <v>115</v>
      </c>
      <c r="C543" s="14" t="s">
        <v>1328</v>
      </c>
      <c r="D543" s="14" t="s">
        <v>1243</v>
      </c>
      <c r="E543" s="15" t="s">
        <v>1487</v>
      </c>
      <c r="F543" s="873">
        <v>20000</v>
      </c>
      <c r="G543" s="123">
        <v>21302.6</v>
      </c>
      <c r="H543" s="6">
        <v>41000</v>
      </c>
      <c r="I543" s="6">
        <v>44467</v>
      </c>
      <c r="J543" s="127">
        <v>38000</v>
      </c>
    </row>
    <row r="544" spans="1:10" ht="12" customHeight="1" outlineLevel="1">
      <c r="A544" s="14">
        <v>2353</v>
      </c>
      <c r="B544" s="14">
        <v>115</v>
      </c>
      <c r="C544" s="14" t="s">
        <v>1328</v>
      </c>
      <c r="D544" s="14" t="s">
        <v>1243</v>
      </c>
      <c r="E544" s="15" t="s">
        <v>1264</v>
      </c>
      <c r="F544" s="873">
        <v>1500</v>
      </c>
      <c r="G544" s="123">
        <v>6551.8</v>
      </c>
      <c r="H544" s="6">
        <v>11087</v>
      </c>
      <c r="I544" s="6">
        <v>13705</v>
      </c>
      <c r="J544" s="127">
        <v>9000</v>
      </c>
    </row>
    <row r="545" spans="1:51" s="9" customFormat="1" ht="12" customHeight="1" outlineLevel="1">
      <c r="A545" s="14">
        <v>2354</v>
      </c>
      <c r="B545" s="14">
        <v>115</v>
      </c>
      <c r="C545" s="14">
        <v>5171</v>
      </c>
      <c r="D545" s="14">
        <v>2212</v>
      </c>
      <c r="E545" s="15" t="s">
        <v>1595</v>
      </c>
      <c r="F545" s="873">
        <v>1100</v>
      </c>
      <c r="G545" s="123">
        <v>1130.1</v>
      </c>
      <c r="H545" s="6">
        <v>1500</v>
      </c>
      <c r="I545" s="6">
        <v>1500</v>
      </c>
      <c r="J545" s="127">
        <v>1400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</row>
    <row r="546" spans="1:51" s="9" customFormat="1" ht="12" customHeight="1" outlineLevel="1">
      <c r="A546" s="14">
        <v>2355</v>
      </c>
      <c r="B546" s="14">
        <v>115</v>
      </c>
      <c r="C546" s="14">
        <v>5171</v>
      </c>
      <c r="D546" s="14">
        <v>2212</v>
      </c>
      <c r="E546" s="15" t="s">
        <v>186</v>
      </c>
      <c r="F546" s="873">
        <v>0</v>
      </c>
      <c r="G546" s="123">
        <v>0</v>
      </c>
      <c r="H546" s="6">
        <v>0</v>
      </c>
      <c r="I546" s="6">
        <v>0</v>
      </c>
      <c r="J546" s="127">
        <v>400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</row>
    <row r="547" spans="1:10" ht="12" customHeight="1" outlineLevel="1">
      <c r="A547" s="14">
        <v>2356</v>
      </c>
      <c r="B547" s="14">
        <v>115</v>
      </c>
      <c r="C547" s="14">
        <v>5171</v>
      </c>
      <c r="D547" s="14">
        <v>2219</v>
      </c>
      <c r="E547" s="15" t="s">
        <v>1184</v>
      </c>
      <c r="F547" s="873">
        <v>100</v>
      </c>
      <c r="G547" s="123">
        <v>197.6</v>
      </c>
      <c r="H547" s="6">
        <v>200</v>
      </c>
      <c r="I547" s="6">
        <v>200</v>
      </c>
      <c r="J547" s="127">
        <v>180</v>
      </c>
    </row>
    <row r="548" spans="1:10" ht="12" customHeight="1" outlineLevel="1">
      <c r="A548" s="14">
        <v>2357</v>
      </c>
      <c r="B548" s="14">
        <v>115</v>
      </c>
      <c r="C548" s="14" t="s">
        <v>1328</v>
      </c>
      <c r="D548" s="14">
        <v>2310</v>
      </c>
      <c r="E548" s="15" t="s">
        <v>1503</v>
      </c>
      <c r="F548" s="873">
        <v>40</v>
      </c>
      <c r="G548" s="123">
        <v>62.3</v>
      </c>
      <c r="H548" s="6">
        <v>80</v>
      </c>
      <c r="I548" s="6">
        <v>80</v>
      </c>
      <c r="J548" s="127">
        <v>180</v>
      </c>
    </row>
    <row r="549" spans="1:10" ht="12" customHeight="1" outlineLevel="1">
      <c r="A549" s="14">
        <v>2358</v>
      </c>
      <c r="B549" s="14">
        <v>115</v>
      </c>
      <c r="C549" s="14" t="s">
        <v>1328</v>
      </c>
      <c r="D549" s="14">
        <v>2321</v>
      </c>
      <c r="E549" s="15" t="s">
        <v>1300</v>
      </c>
      <c r="F549" s="873">
        <v>2000</v>
      </c>
      <c r="G549" s="123">
        <v>2255.8</v>
      </c>
      <c r="H549" s="6">
        <v>2240</v>
      </c>
      <c r="I549" s="6">
        <v>2240</v>
      </c>
      <c r="J549" s="127">
        <v>2000</v>
      </c>
    </row>
    <row r="550" spans="1:10" ht="12" customHeight="1" outlineLevel="1">
      <c r="A550" s="14">
        <v>2359</v>
      </c>
      <c r="B550" s="14">
        <v>115</v>
      </c>
      <c r="C550" s="14">
        <v>5171</v>
      </c>
      <c r="D550" s="14">
        <v>2333</v>
      </c>
      <c r="E550" s="15" t="s">
        <v>182</v>
      </c>
      <c r="F550" s="873">
        <v>0</v>
      </c>
      <c r="G550" s="123">
        <v>0</v>
      </c>
      <c r="H550" s="6">
        <v>0</v>
      </c>
      <c r="I550" s="6">
        <v>0</v>
      </c>
      <c r="J550" s="127">
        <v>100</v>
      </c>
    </row>
    <row r="551" spans="1:10" ht="12" customHeight="1" outlineLevel="1">
      <c r="A551" s="14">
        <v>2360</v>
      </c>
      <c r="B551" s="14">
        <v>115</v>
      </c>
      <c r="C551" s="14">
        <v>5171</v>
      </c>
      <c r="D551" s="14">
        <v>3313</v>
      </c>
      <c r="E551" s="15" t="s">
        <v>196</v>
      </c>
      <c r="F551" s="873">
        <v>0</v>
      </c>
      <c r="G551" s="123">
        <v>0</v>
      </c>
      <c r="H551" s="6">
        <v>0</v>
      </c>
      <c r="I551" s="6">
        <v>0</v>
      </c>
      <c r="J551" s="127">
        <v>339</v>
      </c>
    </row>
    <row r="552" spans="1:51" s="8" customFormat="1" ht="12" customHeight="1" outlineLevel="1">
      <c r="A552" s="14">
        <v>2361</v>
      </c>
      <c r="B552" s="14">
        <v>115</v>
      </c>
      <c r="C552" s="14">
        <v>5171</v>
      </c>
      <c r="D552" s="14">
        <v>3319</v>
      </c>
      <c r="E552" s="15" t="s">
        <v>473</v>
      </c>
      <c r="F552" s="873">
        <v>0</v>
      </c>
      <c r="G552" s="123">
        <v>0</v>
      </c>
      <c r="H552" s="6">
        <v>0</v>
      </c>
      <c r="I552" s="6">
        <v>75</v>
      </c>
      <c r="J552" s="127">
        <v>900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</row>
    <row r="553" spans="1:10" ht="12.75" outlineLevel="1">
      <c r="A553" s="14">
        <v>2362</v>
      </c>
      <c r="B553" s="14">
        <v>115</v>
      </c>
      <c r="C553" s="14">
        <v>5171</v>
      </c>
      <c r="D553" s="14">
        <v>3326</v>
      </c>
      <c r="E553" s="15" t="s">
        <v>1431</v>
      </c>
      <c r="F553" s="873">
        <v>0</v>
      </c>
      <c r="G553" s="123">
        <v>163</v>
      </c>
      <c r="H553" s="6">
        <v>400</v>
      </c>
      <c r="I553" s="6">
        <v>75</v>
      </c>
      <c r="J553" s="127">
        <v>200</v>
      </c>
    </row>
    <row r="554" spans="1:10" ht="12.75" outlineLevel="1">
      <c r="A554" s="14">
        <v>2363</v>
      </c>
      <c r="B554" s="14">
        <v>115</v>
      </c>
      <c r="C554" s="14" t="s">
        <v>1328</v>
      </c>
      <c r="D554" s="14">
        <v>3419</v>
      </c>
      <c r="E554" s="15" t="s">
        <v>165</v>
      </c>
      <c r="F554" s="873">
        <v>0</v>
      </c>
      <c r="G554" s="123">
        <v>0</v>
      </c>
      <c r="H554" s="6">
        <v>1500</v>
      </c>
      <c r="I554" s="6">
        <v>1500</v>
      </c>
      <c r="J554" s="127">
        <v>450</v>
      </c>
    </row>
    <row r="555" spans="1:10" ht="12.75" outlineLevel="1">
      <c r="A555" s="14">
        <v>2364</v>
      </c>
      <c r="B555" s="14">
        <v>115</v>
      </c>
      <c r="C555" s="14">
        <v>5171</v>
      </c>
      <c r="D555" s="14">
        <v>3745</v>
      </c>
      <c r="E555" s="15" t="s">
        <v>1489</v>
      </c>
      <c r="F555" s="873">
        <v>500</v>
      </c>
      <c r="G555" s="123">
        <v>519.8</v>
      </c>
      <c r="H555" s="6">
        <v>500</v>
      </c>
      <c r="I555" s="6">
        <v>500</v>
      </c>
      <c r="J555" s="127">
        <v>500</v>
      </c>
    </row>
    <row r="556" spans="1:10" ht="12" customHeight="1" outlineLevel="1">
      <c r="A556" s="14">
        <v>2365</v>
      </c>
      <c r="B556" s="14">
        <v>115</v>
      </c>
      <c r="C556" s="14">
        <v>5171</v>
      </c>
      <c r="D556" s="14">
        <v>5212</v>
      </c>
      <c r="E556" s="15" t="s">
        <v>167</v>
      </c>
      <c r="F556" s="873">
        <v>0</v>
      </c>
      <c r="G556" s="123">
        <v>0</v>
      </c>
      <c r="H556" s="6">
        <v>0</v>
      </c>
      <c r="I556" s="6">
        <v>250</v>
      </c>
      <c r="J556" s="127">
        <v>200</v>
      </c>
    </row>
    <row r="557" spans="1:10" ht="12" customHeight="1" outlineLevel="1">
      <c r="A557" s="14" t="s">
        <v>1375</v>
      </c>
      <c r="B557" s="14">
        <v>115</v>
      </c>
      <c r="C557" s="14">
        <v>5137</v>
      </c>
      <c r="D557" s="14">
        <v>2219</v>
      </c>
      <c r="E557" s="15" t="s">
        <v>1500</v>
      </c>
      <c r="F557" s="873">
        <v>0</v>
      </c>
      <c r="G557" s="123">
        <v>0</v>
      </c>
      <c r="H557" s="6">
        <v>2000</v>
      </c>
      <c r="I557" s="6">
        <v>2000</v>
      </c>
      <c r="J557" s="127">
        <v>0</v>
      </c>
    </row>
    <row r="558" spans="1:10" ht="12.75" outlineLevel="1">
      <c r="A558" s="14" t="s">
        <v>1375</v>
      </c>
      <c r="B558" s="14">
        <v>115</v>
      </c>
      <c r="C558" s="14">
        <v>5137</v>
      </c>
      <c r="D558" s="14">
        <v>3311</v>
      </c>
      <c r="E558" s="15" t="s">
        <v>371</v>
      </c>
      <c r="F558" s="873">
        <v>0</v>
      </c>
      <c r="G558" s="123">
        <v>0</v>
      </c>
      <c r="H558" s="6">
        <v>0</v>
      </c>
      <c r="I558" s="6">
        <v>811</v>
      </c>
      <c r="J558" s="127">
        <v>0</v>
      </c>
    </row>
    <row r="559" spans="1:10" ht="12" customHeight="1" outlineLevel="1">
      <c r="A559" s="14" t="s">
        <v>1375</v>
      </c>
      <c r="B559" s="14">
        <v>115</v>
      </c>
      <c r="C559" s="14">
        <v>5139</v>
      </c>
      <c r="D559" s="14">
        <v>3745</v>
      </c>
      <c r="E559" s="15" t="s">
        <v>8</v>
      </c>
      <c r="F559" s="873">
        <v>0</v>
      </c>
      <c r="G559" s="123">
        <v>135.8</v>
      </c>
      <c r="H559" s="6">
        <v>0</v>
      </c>
      <c r="I559" s="6">
        <v>0</v>
      </c>
      <c r="J559" s="127">
        <v>0</v>
      </c>
    </row>
    <row r="560" spans="1:10" ht="12" customHeight="1" outlineLevel="1">
      <c r="A560" s="14" t="s">
        <v>1375</v>
      </c>
      <c r="B560" s="14">
        <v>115</v>
      </c>
      <c r="C560" s="14">
        <v>5166</v>
      </c>
      <c r="D560" s="14">
        <v>2115</v>
      </c>
      <c r="E560" s="15" t="s">
        <v>1643</v>
      </c>
      <c r="F560" s="873">
        <v>0</v>
      </c>
      <c r="G560" s="123">
        <v>130</v>
      </c>
      <c r="H560" s="6">
        <v>0</v>
      </c>
      <c r="I560" s="6">
        <v>120</v>
      </c>
      <c r="J560" s="127">
        <v>0</v>
      </c>
    </row>
    <row r="561" spans="1:12" ht="12" customHeight="1" outlineLevel="1">
      <c r="A561" s="14" t="s">
        <v>1375</v>
      </c>
      <c r="B561" s="14">
        <v>115</v>
      </c>
      <c r="C561" s="14">
        <v>5169</v>
      </c>
      <c r="D561" s="14">
        <v>3111</v>
      </c>
      <c r="E561" s="15" t="s">
        <v>349</v>
      </c>
      <c r="F561" s="873">
        <v>664</v>
      </c>
      <c r="G561" s="123">
        <v>565.1</v>
      </c>
      <c r="H561" s="6">
        <v>680</v>
      </c>
      <c r="I561" s="6">
        <v>680</v>
      </c>
      <c r="J561" s="127">
        <v>0</v>
      </c>
      <c r="L561" s="12"/>
    </row>
    <row r="562" spans="1:12" ht="12.75" outlineLevel="1">
      <c r="A562" s="14" t="s">
        <v>1375</v>
      </c>
      <c r="B562" s="14">
        <v>115</v>
      </c>
      <c r="C562" s="14">
        <v>5169</v>
      </c>
      <c r="D562" s="14">
        <v>3113</v>
      </c>
      <c r="E562" s="15" t="s">
        <v>350</v>
      </c>
      <c r="F562" s="873">
        <v>92</v>
      </c>
      <c r="G562" s="123">
        <v>78.9</v>
      </c>
      <c r="H562" s="6">
        <v>94</v>
      </c>
      <c r="I562" s="6">
        <v>94</v>
      </c>
      <c r="J562" s="127">
        <v>0</v>
      </c>
      <c r="L562" s="12"/>
    </row>
    <row r="563" spans="1:12" ht="12.75" outlineLevel="1">
      <c r="A563" s="14" t="s">
        <v>1375</v>
      </c>
      <c r="B563" s="14">
        <v>115</v>
      </c>
      <c r="C563" s="14">
        <v>5169</v>
      </c>
      <c r="D563" s="14">
        <v>3141</v>
      </c>
      <c r="E563" s="15" t="s">
        <v>351</v>
      </c>
      <c r="F563" s="873">
        <v>13</v>
      </c>
      <c r="G563" s="123">
        <v>13.1</v>
      </c>
      <c r="H563" s="6">
        <v>14</v>
      </c>
      <c r="I563" s="6">
        <v>14</v>
      </c>
      <c r="J563" s="127">
        <v>0</v>
      </c>
      <c r="L563" s="12"/>
    </row>
    <row r="564" spans="1:10" ht="12" customHeight="1" outlineLevel="1">
      <c r="A564" s="14" t="s">
        <v>1375</v>
      </c>
      <c r="B564" s="14">
        <v>115</v>
      </c>
      <c r="C564" s="14">
        <v>5169</v>
      </c>
      <c r="D564" s="14">
        <v>3419</v>
      </c>
      <c r="E564" s="15" t="s">
        <v>162</v>
      </c>
      <c r="F564" s="873">
        <v>0</v>
      </c>
      <c r="G564" s="123">
        <v>0</v>
      </c>
      <c r="H564" s="6">
        <v>1500</v>
      </c>
      <c r="I564" s="6">
        <v>1050</v>
      </c>
      <c r="J564" s="127">
        <v>0</v>
      </c>
    </row>
    <row r="565" spans="1:10" ht="12" customHeight="1" outlineLevel="1">
      <c r="A565" s="14" t="s">
        <v>1375</v>
      </c>
      <c r="B565" s="14">
        <v>115</v>
      </c>
      <c r="C565" s="14">
        <v>5169</v>
      </c>
      <c r="D565" s="14">
        <v>3722</v>
      </c>
      <c r="E565" s="15" t="s">
        <v>354</v>
      </c>
      <c r="F565" s="873">
        <v>420</v>
      </c>
      <c r="G565" s="123">
        <v>316.6</v>
      </c>
      <c r="H565" s="6">
        <v>420</v>
      </c>
      <c r="I565" s="6">
        <v>420</v>
      </c>
      <c r="J565" s="127">
        <v>0</v>
      </c>
    </row>
    <row r="566" spans="1:10" ht="12.75" outlineLevel="1">
      <c r="A566" s="14" t="s">
        <v>1375</v>
      </c>
      <c r="B566" s="14">
        <v>115</v>
      </c>
      <c r="C566" s="14">
        <v>5169</v>
      </c>
      <c r="D566" s="14">
        <v>3745</v>
      </c>
      <c r="E566" s="15" t="s">
        <v>163</v>
      </c>
      <c r="F566" s="873">
        <v>0</v>
      </c>
      <c r="G566" s="123">
        <v>2455.6</v>
      </c>
      <c r="H566" s="6">
        <v>0</v>
      </c>
      <c r="I566" s="6">
        <v>2400</v>
      </c>
      <c r="J566" s="127">
        <v>0</v>
      </c>
    </row>
    <row r="567" spans="1:51" s="9" customFormat="1" ht="12" customHeight="1" outlineLevel="1">
      <c r="A567" s="14" t="s">
        <v>1375</v>
      </c>
      <c r="B567" s="14">
        <v>115</v>
      </c>
      <c r="C567" s="14">
        <v>5169</v>
      </c>
      <c r="D567" s="14">
        <v>3745</v>
      </c>
      <c r="E567" s="15" t="s">
        <v>776</v>
      </c>
      <c r="F567" s="873">
        <v>0</v>
      </c>
      <c r="G567" s="123">
        <v>159</v>
      </c>
      <c r="H567" s="6">
        <v>0</v>
      </c>
      <c r="I567" s="6">
        <v>0</v>
      </c>
      <c r="J567" s="127">
        <v>0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</row>
    <row r="568" spans="1:51" s="9" customFormat="1" ht="12" customHeight="1" outlineLevel="1">
      <c r="A568" s="14" t="s">
        <v>1375</v>
      </c>
      <c r="B568" s="14">
        <v>115</v>
      </c>
      <c r="C568" s="14">
        <v>5169</v>
      </c>
      <c r="D568" s="14">
        <v>3722</v>
      </c>
      <c r="E568" s="15" t="s">
        <v>777</v>
      </c>
      <c r="F568" s="873">
        <v>0</v>
      </c>
      <c r="G568" s="123">
        <v>17757.5</v>
      </c>
      <c r="H568" s="6">
        <v>0</v>
      </c>
      <c r="I568" s="6">
        <v>0</v>
      </c>
      <c r="J568" s="127">
        <v>0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</row>
    <row r="569" spans="1:10" ht="12" customHeight="1" outlineLevel="1">
      <c r="A569" s="14" t="s">
        <v>1375</v>
      </c>
      <c r="B569" s="14">
        <v>115</v>
      </c>
      <c r="C569" s="14">
        <v>5171</v>
      </c>
      <c r="D569" s="14">
        <v>2212</v>
      </c>
      <c r="E569" s="15" t="s">
        <v>778</v>
      </c>
      <c r="F569" s="873">
        <v>0</v>
      </c>
      <c r="G569" s="123">
        <v>11929</v>
      </c>
      <c r="H569" s="6">
        <v>0</v>
      </c>
      <c r="I569" s="6">
        <v>0</v>
      </c>
      <c r="J569" s="127">
        <v>0</v>
      </c>
    </row>
    <row r="570" spans="1:10" ht="12" customHeight="1" outlineLevel="1">
      <c r="A570" s="14" t="s">
        <v>1375</v>
      </c>
      <c r="B570" s="14">
        <v>115</v>
      </c>
      <c r="C570" s="14">
        <v>5171</v>
      </c>
      <c r="D570" s="14">
        <v>2212</v>
      </c>
      <c r="E570" s="15" t="s">
        <v>20</v>
      </c>
      <c r="F570" s="873">
        <v>0</v>
      </c>
      <c r="G570" s="123">
        <v>0</v>
      </c>
      <c r="H570" s="6">
        <v>0</v>
      </c>
      <c r="I570" s="6">
        <v>7340.9</v>
      </c>
      <c r="J570" s="127">
        <v>0</v>
      </c>
    </row>
    <row r="571" spans="1:10" ht="12" customHeight="1" outlineLevel="1">
      <c r="A571" s="14" t="s">
        <v>1375</v>
      </c>
      <c r="B571" s="14">
        <v>115</v>
      </c>
      <c r="C571" s="14">
        <v>5171</v>
      </c>
      <c r="D571" s="14">
        <v>2219</v>
      </c>
      <c r="E571" s="15" t="s">
        <v>166</v>
      </c>
      <c r="F571" s="873">
        <v>0</v>
      </c>
      <c r="G571" s="123">
        <v>0</v>
      </c>
      <c r="H571" s="6">
        <v>0</v>
      </c>
      <c r="I571" s="6">
        <v>150</v>
      </c>
      <c r="J571" s="127">
        <v>0</v>
      </c>
    </row>
    <row r="572" spans="1:10" ht="12" customHeight="1" outlineLevel="1">
      <c r="A572" s="14" t="s">
        <v>1375</v>
      </c>
      <c r="B572" s="14">
        <v>115</v>
      </c>
      <c r="C572" s="14">
        <v>5171</v>
      </c>
      <c r="D572" s="14">
        <v>2321</v>
      </c>
      <c r="E572" s="15" t="s">
        <v>572</v>
      </c>
      <c r="F572" s="873">
        <v>0</v>
      </c>
      <c r="G572" s="123">
        <v>0</v>
      </c>
      <c r="H572" s="6">
        <v>0</v>
      </c>
      <c r="I572" s="6">
        <v>15802.4</v>
      </c>
      <c r="J572" s="127">
        <v>0</v>
      </c>
    </row>
    <row r="573" spans="1:10" ht="12" customHeight="1" outlineLevel="1">
      <c r="A573" s="14" t="s">
        <v>1375</v>
      </c>
      <c r="B573" s="14">
        <v>115</v>
      </c>
      <c r="C573" s="14">
        <v>5171</v>
      </c>
      <c r="D573" s="14">
        <v>2341</v>
      </c>
      <c r="E573" s="15" t="s">
        <v>779</v>
      </c>
      <c r="F573" s="873">
        <v>0</v>
      </c>
      <c r="G573" s="123">
        <v>525.7</v>
      </c>
      <c r="H573" s="6">
        <v>0</v>
      </c>
      <c r="I573" s="6">
        <v>0</v>
      </c>
      <c r="J573" s="127">
        <v>0</v>
      </c>
    </row>
    <row r="574" spans="1:10" ht="12" customHeight="1" outlineLevel="1">
      <c r="A574" s="14" t="s">
        <v>1375</v>
      </c>
      <c r="B574" s="14">
        <v>115</v>
      </c>
      <c r="C574" s="14">
        <v>5171</v>
      </c>
      <c r="D574" s="14">
        <v>3311</v>
      </c>
      <c r="E574" s="15" t="s">
        <v>372</v>
      </c>
      <c r="F574" s="873">
        <v>0</v>
      </c>
      <c r="G574" s="123">
        <v>0</v>
      </c>
      <c r="H574" s="6">
        <v>0</v>
      </c>
      <c r="I574" s="6">
        <v>2469</v>
      </c>
      <c r="J574" s="127">
        <v>0</v>
      </c>
    </row>
    <row r="575" spans="1:10" ht="12" customHeight="1" outlineLevel="1">
      <c r="A575" s="14" t="s">
        <v>1375</v>
      </c>
      <c r="B575" s="14">
        <v>115</v>
      </c>
      <c r="C575" s="14">
        <v>5171</v>
      </c>
      <c r="D575" s="14">
        <v>3639</v>
      </c>
      <c r="E575" s="15" t="s">
        <v>746</v>
      </c>
      <c r="F575" s="873">
        <v>0</v>
      </c>
      <c r="G575" s="123">
        <v>1400</v>
      </c>
      <c r="H575" s="6">
        <v>0</v>
      </c>
      <c r="I575" s="6">
        <v>0</v>
      </c>
      <c r="J575" s="127">
        <v>0</v>
      </c>
    </row>
    <row r="576" spans="1:10" ht="12" customHeight="1" outlineLevel="1">
      <c r="A576" s="14" t="s">
        <v>1375</v>
      </c>
      <c r="B576" s="14">
        <v>115</v>
      </c>
      <c r="C576" s="14">
        <v>5363</v>
      </c>
      <c r="D576" s="14">
        <v>3722</v>
      </c>
      <c r="E576" s="15" t="s">
        <v>780</v>
      </c>
      <c r="F576" s="873">
        <v>0</v>
      </c>
      <c r="G576" s="123">
        <v>20</v>
      </c>
      <c r="H576" s="6">
        <v>0</v>
      </c>
      <c r="I576" s="6">
        <v>0</v>
      </c>
      <c r="J576" s="127">
        <v>0</v>
      </c>
    </row>
    <row r="577" spans="1:10" ht="12" customHeight="1" outlineLevel="1">
      <c r="A577" s="14" t="s">
        <v>1375</v>
      </c>
      <c r="B577" s="14">
        <v>115</v>
      </c>
      <c r="C577" s="14">
        <v>5909</v>
      </c>
      <c r="D577" s="14">
        <v>3419</v>
      </c>
      <c r="E577" s="15" t="s">
        <v>781</v>
      </c>
      <c r="F577" s="873">
        <v>0</v>
      </c>
      <c r="G577" s="123">
        <v>12</v>
      </c>
      <c r="H577" s="6">
        <v>0</v>
      </c>
      <c r="I577" s="6">
        <v>0</v>
      </c>
      <c r="J577" s="127">
        <v>0</v>
      </c>
    </row>
    <row r="578" spans="1:51" s="8" customFormat="1" ht="12" customHeight="1" outlineLevel="1">
      <c r="A578" s="14" t="s">
        <v>1375</v>
      </c>
      <c r="B578" s="14">
        <v>115</v>
      </c>
      <c r="C578" s="14">
        <v>5909</v>
      </c>
      <c r="D578" s="14">
        <v>2212</v>
      </c>
      <c r="E578" s="15" t="s">
        <v>1684</v>
      </c>
      <c r="F578" s="873">
        <v>0</v>
      </c>
      <c r="G578" s="123">
        <v>0</v>
      </c>
      <c r="H578" s="6">
        <v>0</v>
      </c>
      <c r="I578" s="6">
        <v>2</v>
      </c>
      <c r="J578" s="127">
        <v>0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</row>
    <row r="579" spans="1:10" ht="12" customHeight="1">
      <c r="A579" s="856"/>
      <c r="B579" s="857" t="s">
        <v>594</v>
      </c>
      <c r="C579" s="1082"/>
      <c r="D579" s="1083"/>
      <c r="E579" s="859" t="s">
        <v>1617</v>
      </c>
      <c r="F579" s="880">
        <f>SUBTOTAL(9,F485:F578)</f>
        <v>126400</v>
      </c>
      <c r="G579" s="892">
        <f>SUBTOTAL(9,G485:G578)</f>
        <v>162660.23300000007</v>
      </c>
      <c r="H579" s="860">
        <f>SUBTOTAL(9,H485:H578)</f>
        <v>163860</v>
      </c>
      <c r="I579" s="860">
        <f>SUBTOTAL(9,I485:I578)</f>
        <v>203378.3</v>
      </c>
      <c r="J579" s="902">
        <f>SUBTOTAL(9,J485:J578)</f>
        <v>155220</v>
      </c>
    </row>
    <row r="580" spans="1:10" ht="12" customHeight="1" outlineLevel="1">
      <c r="A580" s="14">
        <v>2366</v>
      </c>
      <c r="B580" s="14">
        <v>116</v>
      </c>
      <c r="C580" s="14">
        <v>5137</v>
      </c>
      <c r="D580" s="14" t="s">
        <v>1398</v>
      </c>
      <c r="E580" s="15" t="s">
        <v>278</v>
      </c>
      <c r="F580" s="873">
        <v>1500</v>
      </c>
      <c r="G580" s="123">
        <v>1937.3</v>
      </c>
      <c r="H580" s="6">
        <v>1200</v>
      </c>
      <c r="I580" s="6">
        <v>3150</v>
      </c>
      <c r="J580" s="127">
        <v>2600</v>
      </c>
    </row>
    <row r="581" spans="1:51" s="8" customFormat="1" ht="12" customHeight="1" outlineLevel="1">
      <c r="A581" s="14">
        <v>2367</v>
      </c>
      <c r="B581" s="14">
        <v>116</v>
      </c>
      <c r="C581" s="14">
        <v>5139</v>
      </c>
      <c r="D581" s="14">
        <v>6171</v>
      </c>
      <c r="E581" s="22" t="s">
        <v>9</v>
      </c>
      <c r="F581" s="878">
        <v>0</v>
      </c>
      <c r="G581" s="889">
        <v>38.1</v>
      </c>
      <c r="H581" s="6">
        <v>150</v>
      </c>
      <c r="I581" s="6">
        <v>250</v>
      </c>
      <c r="J581" s="127">
        <v>190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</row>
    <row r="582" spans="1:10" ht="12" customHeight="1" outlineLevel="1">
      <c r="A582" s="14">
        <v>2368</v>
      </c>
      <c r="B582" s="14">
        <v>116</v>
      </c>
      <c r="C582" s="14">
        <v>5162</v>
      </c>
      <c r="D582" s="14">
        <v>6171</v>
      </c>
      <c r="E582" s="21" t="s">
        <v>573</v>
      </c>
      <c r="F582" s="878">
        <v>0</v>
      </c>
      <c r="G582" s="889">
        <v>0</v>
      </c>
      <c r="H582" s="6">
        <v>0</v>
      </c>
      <c r="I582" s="6">
        <v>1100</v>
      </c>
      <c r="J582" s="901">
        <v>1200</v>
      </c>
    </row>
    <row r="583" spans="1:51" s="8" customFormat="1" ht="12" customHeight="1" outlineLevel="1">
      <c r="A583" s="14">
        <v>2369</v>
      </c>
      <c r="B583" s="14">
        <v>116</v>
      </c>
      <c r="C583" s="14" t="s">
        <v>1401</v>
      </c>
      <c r="D583" s="14" t="s">
        <v>231</v>
      </c>
      <c r="E583" s="15" t="s">
        <v>1339</v>
      </c>
      <c r="F583" s="878">
        <v>2500</v>
      </c>
      <c r="G583" s="889">
        <v>768.3</v>
      </c>
      <c r="H583" s="25">
        <v>300</v>
      </c>
      <c r="I583" s="25">
        <v>300</v>
      </c>
      <c r="J583" s="127">
        <v>200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</row>
    <row r="584" spans="1:10" ht="12" customHeight="1" outlineLevel="1">
      <c r="A584" s="14">
        <v>2370</v>
      </c>
      <c r="B584" s="14">
        <v>116</v>
      </c>
      <c r="C584" s="14" t="s">
        <v>1326</v>
      </c>
      <c r="D584" s="14" t="s">
        <v>1398</v>
      </c>
      <c r="E584" s="15" t="s">
        <v>1479</v>
      </c>
      <c r="F584" s="878">
        <v>1000</v>
      </c>
      <c r="G584" s="889">
        <v>1084.9</v>
      </c>
      <c r="H584" s="25">
        <v>950</v>
      </c>
      <c r="I584" s="25">
        <v>950</v>
      </c>
      <c r="J584" s="127">
        <v>950</v>
      </c>
    </row>
    <row r="585" spans="1:10" ht="12" customHeight="1" outlineLevel="1">
      <c r="A585" s="14">
        <v>2371</v>
      </c>
      <c r="B585" s="14">
        <v>116</v>
      </c>
      <c r="C585" s="14" t="s">
        <v>1326</v>
      </c>
      <c r="D585" s="14" t="s">
        <v>1398</v>
      </c>
      <c r="E585" s="15" t="s">
        <v>421</v>
      </c>
      <c r="F585" s="878">
        <v>5200</v>
      </c>
      <c r="G585" s="889">
        <v>4892.8</v>
      </c>
      <c r="H585" s="25">
        <v>5000</v>
      </c>
      <c r="I585" s="25">
        <v>5000</v>
      </c>
      <c r="J585" s="127">
        <v>3250</v>
      </c>
    </row>
    <row r="586" spans="1:10" ht="12" customHeight="1" outlineLevel="1">
      <c r="A586" s="14">
        <v>2372</v>
      </c>
      <c r="B586" s="14">
        <v>116</v>
      </c>
      <c r="C586" s="14">
        <v>5168</v>
      </c>
      <c r="D586" s="14">
        <v>6171</v>
      </c>
      <c r="E586" s="15" t="s">
        <v>1185</v>
      </c>
      <c r="F586" s="878">
        <v>0</v>
      </c>
      <c r="G586" s="889">
        <v>0</v>
      </c>
      <c r="H586" s="25">
        <v>0</v>
      </c>
      <c r="I586" s="25">
        <v>0</v>
      </c>
      <c r="J586" s="127">
        <v>1100</v>
      </c>
    </row>
    <row r="587" spans="1:10" ht="12" customHeight="1" outlineLevel="1">
      <c r="A587" s="14">
        <v>2373</v>
      </c>
      <c r="B587" s="14">
        <v>116</v>
      </c>
      <c r="C587" s="42">
        <v>5169</v>
      </c>
      <c r="D587" s="14" t="s">
        <v>1398</v>
      </c>
      <c r="E587" s="15" t="s">
        <v>1417</v>
      </c>
      <c r="F587" s="878">
        <v>1700</v>
      </c>
      <c r="G587" s="889">
        <v>721.6</v>
      </c>
      <c r="H587" s="25">
        <v>700</v>
      </c>
      <c r="I587" s="25">
        <v>800</v>
      </c>
      <c r="J587" s="127">
        <v>650</v>
      </c>
    </row>
    <row r="588" spans="1:10" ht="12" customHeight="1" outlineLevel="1">
      <c r="A588" s="14">
        <v>2374</v>
      </c>
      <c r="B588" s="14">
        <v>116</v>
      </c>
      <c r="C588" s="42">
        <v>5169</v>
      </c>
      <c r="D588" s="14" t="s">
        <v>1398</v>
      </c>
      <c r="E588" s="15" t="s">
        <v>1418</v>
      </c>
      <c r="F588" s="873">
        <v>1000</v>
      </c>
      <c r="G588" s="123">
        <v>928.7</v>
      </c>
      <c r="H588" s="6">
        <v>1200</v>
      </c>
      <c r="I588" s="6">
        <v>850</v>
      </c>
      <c r="J588" s="127">
        <v>750</v>
      </c>
    </row>
    <row r="589" spans="1:10" ht="12" customHeight="1" outlineLevel="1">
      <c r="A589" s="14">
        <v>2375</v>
      </c>
      <c r="B589" s="14">
        <v>116</v>
      </c>
      <c r="C589" s="42">
        <v>5169</v>
      </c>
      <c r="D589" s="14">
        <v>6171</v>
      </c>
      <c r="E589" s="15" t="s">
        <v>1295</v>
      </c>
      <c r="F589" s="878">
        <v>0</v>
      </c>
      <c r="G589" s="889">
        <v>0</v>
      </c>
      <c r="H589" s="6">
        <v>1000</v>
      </c>
      <c r="I589" s="6">
        <v>200</v>
      </c>
      <c r="J589" s="127">
        <v>150</v>
      </c>
    </row>
    <row r="590" spans="1:51" s="8" customFormat="1" ht="12" customHeight="1" outlineLevel="1">
      <c r="A590" s="14">
        <v>2376</v>
      </c>
      <c r="B590" s="14">
        <v>116</v>
      </c>
      <c r="C590" s="14">
        <v>5169</v>
      </c>
      <c r="D590" s="14">
        <v>6171</v>
      </c>
      <c r="E590" s="15" t="s">
        <v>1432</v>
      </c>
      <c r="F590" s="878">
        <v>0</v>
      </c>
      <c r="G590" s="889">
        <v>0</v>
      </c>
      <c r="H590" s="25">
        <v>450</v>
      </c>
      <c r="I590" s="25">
        <v>450</v>
      </c>
      <c r="J590" s="127">
        <v>300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</row>
    <row r="591" spans="1:10" ht="13.5" customHeight="1" outlineLevel="1">
      <c r="A591" s="14">
        <v>2377</v>
      </c>
      <c r="B591" s="14">
        <v>116</v>
      </c>
      <c r="C591" s="14">
        <v>5169</v>
      </c>
      <c r="D591" s="14" t="s">
        <v>1398</v>
      </c>
      <c r="E591" s="15" t="s">
        <v>1218</v>
      </c>
      <c r="F591" s="878">
        <v>0</v>
      </c>
      <c r="G591" s="889">
        <v>0</v>
      </c>
      <c r="H591" s="6">
        <v>1550</v>
      </c>
      <c r="I591" s="6">
        <v>1550</v>
      </c>
      <c r="J591" s="127">
        <v>1400</v>
      </c>
    </row>
    <row r="592" spans="1:10" ht="12" customHeight="1" outlineLevel="1">
      <c r="A592" s="14">
        <v>2378</v>
      </c>
      <c r="B592" s="14">
        <v>116</v>
      </c>
      <c r="C592" s="14" t="s">
        <v>1327</v>
      </c>
      <c r="D592" s="14" t="s">
        <v>1398</v>
      </c>
      <c r="E592" s="15" t="s">
        <v>423</v>
      </c>
      <c r="F592" s="878">
        <v>0</v>
      </c>
      <c r="G592" s="889">
        <v>7.3</v>
      </c>
      <c r="H592" s="6">
        <v>2500</v>
      </c>
      <c r="I592" s="6">
        <v>2100</v>
      </c>
      <c r="J592" s="127">
        <v>2500</v>
      </c>
    </row>
    <row r="593" spans="1:10" ht="12" customHeight="1" outlineLevel="1">
      <c r="A593" s="14">
        <v>2379</v>
      </c>
      <c r="B593" s="14">
        <v>116</v>
      </c>
      <c r="C593" s="14">
        <v>5171</v>
      </c>
      <c r="D593" s="14">
        <v>6171</v>
      </c>
      <c r="E593" s="15" t="s">
        <v>1405</v>
      </c>
      <c r="F593" s="878">
        <v>0</v>
      </c>
      <c r="G593" s="889">
        <v>20.5</v>
      </c>
      <c r="H593" s="6">
        <v>400</v>
      </c>
      <c r="I593" s="6">
        <v>400</v>
      </c>
      <c r="J593" s="901">
        <v>360</v>
      </c>
    </row>
    <row r="594" spans="1:51" s="8" customFormat="1" ht="12" customHeight="1" outlineLevel="1">
      <c r="A594" s="14">
        <v>2380</v>
      </c>
      <c r="B594" s="14">
        <v>116</v>
      </c>
      <c r="C594" s="14">
        <v>5172</v>
      </c>
      <c r="D594" s="14">
        <v>6171</v>
      </c>
      <c r="E594" s="15" t="s">
        <v>1456</v>
      </c>
      <c r="F594" s="878">
        <v>500</v>
      </c>
      <c r="G594" s="889">
        <v>481.2</v>
      </c>
      <c r="H594" s="25">
        <v>800</v>
      </c>
      <c r="I594" s="25">
        <v>800</v>
      </c>
      <c r="J594" s="127">
        <v>550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</row>
    <row r="595" spans="1:10" ht="12" customHeight="1" outlineLevel="1">
      <c r="A595" s="14">
        <v>2381</v>
      </c>
      <c r="B595" s="14">
        <v>116</v>
      </c>
      <c r="C595" s="14">
        <v>5178</v>
      </c>
      <c r="D595" s="14">
        <v>6171</v>
      </c>
      <c r="E595" s="21" t="s">
        <v>1467</v>
      </c>
      <c r="F595" s="878">
        <v>0</v>
      </c>
      <c r="G595" s="889">
        <v>3814</v>
      </c>
      <c r="H595" s="6">
        <v>6300</v>
      </c>
      <c r="I595" s="6">
        <v>6300</v>
      </c>
      <c r="J595" s="901">
        <v>7000</v>
      </c>
    </row>
    <row r="596" spans="1:10" ht="12" customHeight="1" outlineLevel="1">
      <c r="A596" s="14" t="s">
        <v>1375</v>
      </c>
      <c r="B596" s="14">
        <v>116</v>
      </c>
      <c r="C596" s="14">
        <v>5163</v>
      </c>
      <c r="D596" s="14">
        <v>3635</v>
      </c>
      <c r="E596" s="15" t="s">
        <v>1469</v>
      </c>
      <c r="F596" s="878">
        <v>20</v>
      </c>
      <c r="G596" s="889">
        <v>1.6</v>
      </c>
      <c r="H596" s="6">
        <v>0</v>
      </c>
      <c r="I596" s="25">
        <v>0</v>
      </c>
      <c r="J596" s="901">
        <v>0</v>
      </c>
    </row>
    <row r="597" spans="1:51" s="8" customFormat="1" ht="12" customHeight="1" outlineLevel="1">
      <c r="A597" s="14" t="s">
        <v>1375</v>
      </c>
      <c r="B597" s="14">
        <v>116</v>
      </c>
      <c r="C597" s="14" t="s">
        <v>1327</v>
      </c>
      <c r="D597" s="14" t="s">
        <v>231</v>
      </c>
      <c r="E597" s="15" t="s">
        <v>782</v>
      </c>
      <c r="F597" s="878">
        <v>1000</v>
      </c>
      <c r="G597" s="889">
        <v>1006.8</v>
      </c>
      <c r="H597" s="25">
        <v>0</v>
      </c>
      <c r="I597" s="25">
        <v>0</v>
      </c>
      <c r="J597" s="127">
        <v>0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</row>
    <row r="598" spans="1:51" s="8" customFormat="1" ht="12" customHeight="1" outlineLevel="1">
      <c r="A598" s="14" t="s">
        <v>1375</v>
      </c>
      <c r="B598" s="14">
        <v>116</v>
      </c>
      <c r="C598" s="14" t="s">
        <v>1327</v>
      </c>
      <c r="D598" s="14" t="s">
        <v>231</v>
      </c>
      <c r="E598" s="15" t="s">
        <v>774</v>
      </c>
      <c r="F598" s="878">
        <v>50</v>
      </c>
      <c r="G598" s="889">
        <v>26.2</v>
      </c>
      <c r="H598" s="25">
        <v>0</v>
      </c>
      <c r="I598" s="25">
        <v>0</v>
      </c>
      <c r="J598" s="127">
        <v>0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</row>
    <row r="599" spans="1:51" s="8" customFormat="1" ht="12" customHeight="1" outlineLevel="1">
      <c r="A599" s="14" t="s">
        <v>1375</v>
      </c>
      <c r="B599" s="14">
        <v>116</v>
      </c>
      <c r="C599" s="14" t="s">
        <v>1327</v>
      </c>
      <c r="D599" s="14" t="s">
        <v>231</v>
      </c>
      <c r="E599" s="15" t="s">
        <v>741</v>
      </c>
      <c r="F599" s="878">
        <v>750</v>
      </c>
      <c r="G599" s="889">
        <v>804</v>
      </c>
      <c r="H599" s="25">
        <v>0</v>
      </c>
      <c r="I599" s="25">
        <v>0</v>
      </c>
      <c r="J599" s="127">
        <v>0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</row>
    <row r="600" spans="1:51" s="8" customFormat="1" ht="12" customHeight="1" outlineLevel="1">
      <c r="A600" s="14" t="s">
        <v>1375</v>
      </c>
      <c r="B600" s="14">
        <v>116</v>
      </c>
      <c r="C600" s="14" t="s">
        <v>1327</v>
      </c>
      <c r="D600" s="14" t="s">
        <v>231</v>
      </c>
      <c r="E600" s="15" t="s">
        <v>783</v>
      </c>
      <c r="F600" s="878">
        <v>300</v>
      </c>
      <c r="G600" s="889">
        <v>0</v>
      </c>
      <c r="H600" s="25">
        <v>0</v>
      </c>
      <c r="I600" s="25">
        <v>0</v>
      </c>
      <c r="J600" s="127">
        <v>0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</row>
    <row r="601" spans="1:51" s="8" customFormat="1" ht="12" customHeight="1" outlineLevel="1">
      <c r="A601" s="14" t="s">
        <v>1375</v>
      </c>
      <c r="B601" s="14">
        <v>116</v>
      </c>
      <c r="C601" s="42">
        <v>5169</v>
      </c>
      <c r="D601" s="42">
        <v>3639</v>
      </c>
      <c r="E601" s="55" t="s">
        <v>784</v>
      </c>
      <c r="F601" s="878">
        <v>2400</v>
      </c>
      <c r="G601" s="889">
        <v>140.7</v>
      </c>
      <c r="H601" s="25">
        <v>0</v>
      </c>
      <c r="I601" s="25">
        <v>0</v>
      </c>
      <c r="J601" s="127">
        <v>0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</row>
    <row r="602" spans="1:51" s="8" customFormat="1" ht="12" customHeight="1" outlineLevel="1">
      <c r="A602" s="14" t="s">
        <v>1375</v>
      </c>
      <c r="B602" s="14">
        <v>116</v>
      </c>
      <c r="C602" s="42">
        <v>5169</v>
      </c>
      <c r="D602" s="42">
        <v>3639</v>
      </c>
      <c r="E602" s="55" t="s">
        <v>785</v>
      </c>
      <c r="F602" s="878">
        <v>200</v>
      </c>
      <c r="G602" s="889">
        <v>0</v>
      </c>
      <c r="H602" s="25">
        <v>0</v>
      </c>
      <c r="I602" s="25">
        <v>0</v>
      </c>
      <c r="J602" s="127">
        <v>0</v>
      </c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</row>
    <row r="603" spans="1:51" s="8" customFormat="1" ht="12" customHeight="1" outlineLevel="1">
      <c r="A603" s="14" t="s">
        <v>1375</v>
      </c>
      <c r="B603" s="14">
        <v>116</v>
      </c>
      <c r="C603" s="42">
        <v>5169</v>
      </c>
      <c r="D603" s="42">
        <v>3639</v>
      </c>
      <c r="E603" s="55" t="s">
        <v>786</v>
      </c>
      <c r="F603" s="873">
        <v>126</v>
      </c>
      <c r="G603" s="123">
        <v>126</v>
      </c>
      <c r="H603" s="25">
        <v>0</v>
      </c>
      <c r="I603" s="25">
        <v>0</v>
      </c>
      <c r="J603" s="127">
        <v>0</v>
      </c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</row>
    <row r="604" spans="1:51" s="8" customFormat="1" ht="12" customHeight="1" outlineLevel="1">
      <c r="A604" s="14" t="s">
        <v>1375</v>
      </c>
      <c r="B604" s="14">
        <v>116</v>
      </c>
      <c r="C604" s="14" t="s">
        <v>1334</v>
      </c>
      <c r="D604" s="14" t="s">
        <v>231</v>
      </c>
      <c r="E604" s="15" t="s">
        <v>1466</v>
      </c>
      <c r="F604" s="878">
        <v>30</v>
      </c>
      <c r="G604" s="889">
        <v>14.6</v>
      </c>
      <c r="H604" s="25">
        <v>0</v>
      </c>
      <c r="I604" s="25">
        <v>0</v>
      </c>
      <c r="J604" s="127">
        <v>0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</row>
    <row r="605" spans="1:51" s="8" customFormat="1" ht="12" customHeight="1" outlineLevel="1">
      <c r="A605" s="14" t="s">
        <v>1375</v>
      </c>
      <c r="B605" s="14">
        <v>116</v>
      </c>
      <c r="C605" s="14">
        <v>5164</v>
      </c>
      <c r="D605" s="14">
        <v>3635</v>
      </c>
      <c r="E605" s="15" t="s">
        <v>1323</v>
      </c>
      <c r="F605" s="878">
        <v>10</v>
      </c>
      <c r="G605" s="889">
        <v>158.6</v>
      </c>
      <c r="H605" s="25">
        <v>0</v>
      </c>
      <c r="I605" s="25">
        <v>0</v>
      </c>
      <c r="J605" s="127">
        <v>0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</row>
    <row r="606" spans="1:10" ht="12" customHeight="1" outlineLevel="1">
      <c r="A606" s="14" t="s">
        <v>1375</v>
      </c>
      <c r="B606" s="14">
        <v>116</v>
      </c>
      <c r="C606" s="14">
        <v>5168</v>
      </c>
      <c r="D606" s="14">
        <v>6171</v>
      </c>
      <c r="E606" s="15" t="s">
        <v>1186</v>
      </c>
      <c r="F606" s="878">
        <v>0</v>
      </c>
      <c r="G606" s="889">
        <v>20.3</v>
      </c>
      <c r="H606" s="25">
        <v>0</v>
      </c>
      <c r="I606" s="25">
        <v>0</v>
      </c>
      <c r="J606" s="127">
        <v>0</v>
      </c>
    </row>
    <row r="607" spans="1:10" ht="12" customHeight="1" outlineLevel="1">
      <c r="A607" s="14" t="s">
        <v>1375</v>
      </c>
      <c r="B607" s="14">
        <v>116</v>
      </c>
      <c r="C607" s="14">
        <v>5168</v>
      </c>
      <c r="D607" s="14">
        <v>6171</v>
      </c>
      <c r="E607" s="15" t="s">
        <v>760</v>
      </c>
      <c r="F607" s="878">
        <v>0</v>
      </c>
      <c r="G607" s="889">
        <v>131.9</v>
      </c>
      <c r="H607" s="25">
        <v>0</v>
      </c>
      <c r="I607" s="25">
        <v>0</v>
      </c>
      <c r="J607" s="127">
        <v>0</v>
      </c>
    </row>
    <row r="608" spans="1:10" ht="12" customHeight="1" outlineLevel="1">
      <c r="A608" s="14" t="s">
        <v>1375</v>
      </c>
      <c r="B608" s="14">
        <v>116</v>
      </c>
      <c r="C608" s="14">
        <v>5169</v>
      </c>
      <c r="D608" s="14">
        <v>6171</v>
      </c>
      <c r="E608" s="15" t="s">
        <v>738</v>
      </c>
      <c r="F608" s="878">
        <v>0</v>
      </c>
      <c r="G608" s="889">
        <v>369.9</v>
      </c>
      <c r="H608" s="25">
        <v>0</v>
      </c>
      <c r="I608" s="25">
        <v>0</v>
      </c>
      <c r="J608" s="127">
        <v>0</v>
      </c>
    </row>
    <row r="609" spans="1:51" s="8" customFormat="1" ht="12" customHeight="1" outlineLevel="1">
      <c r="A609" s="14" t="s">
        <v>1375</v>
      </c>
      <c r="B609" s="14">
        <v>116</v>
      </c>
      <c r="C609" s="14">
        <v>5172</v>
      </c>
      <c r="D609" s="14">
        <v>6171</v>
      </c>
      <c r="E609" s="15" t="s">
        <v>227</v>
      </c>
      <c r="F609" s="878">
        <v>0</v>
      </c>
      <c r="G609" s="889">
        <v>9.3</v>
      </c>
      <c r="H609" s="25">
        <v>0</v>
      </c>
      <c r="I609" s="25">
        <v>0</v>
      </c>
      <c r="J609" s="127">
        <v>0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</row>
    <row r="610" spans="1:10" ht="12" customHeight="1">
      <c r="A610" s="856"/>
      <c r="B610" s="857" t="s">
        <v>716</v>
      </c>
      <c r="C610" s="1082"/>
      <c r="D610" s="1083"/>
      <c r="E610" s="859" t="s">
        <v>1175</v>
      </c>
      <c r="F610" s="880">
        <f>SUBTOTAL(9,F580:F609)</f>
        <v>18286</v>
      </c>
      <c r="G610" s="892">
        <f>SUBTOTAL(9,G580:G609)</f>
        <v>17504.600000000002</v>
      </c>
      <c r="H610" s="860">
        <f>SUBTOTAL(9,H580:H609)</f>
        <v>22500</v>
      </c>
      <c r="I610" s="860">
        <f>SUBTOTAL(9,I580:I609)</f>
        <v>24200</v>
      </c>
      <c r="J610" s="902">
        <f>SUBTOTAL(9,J580:J609)</f>
        <v>23150</v>
      </c>
    </row>
    <row r="611" spans="1:10" ht="12" customHeight="1" outlineLevel="1">
      <c r="A611" s="37">
        <v>2382</v>
      </c>
      <c r="B611" s="14">
        <v>119</v>
      </c>
      <c r="C611" s="37" t="s">
        <v>1311</v>
      </c>
      <c r="D611" s="18">
        <v>2140</v>
      </c>
      <c r="E611" s="15" t="s">
        <v>556</v>
      </c>
      <c r="F611" s="875">
        <v>220</v>
      </c>
      <c r="G611" s="886">
        <v>230.3</v>
      </c>
      <c r="H611" s="34">
        <v>80</v>
      </c>
      <c r="I611" s="34">
        <v>80</v>
      </c>
      <c r="J611" s="127">
        <v>60</v>
      </c>
    </row>
    <row r="612" spans="1:10" ht="12" customHeight="1" outlineLevel="1">
      <c r="A612" s="37">
        <v>2383</v>
      </c>
      <c r="B612" s="40">
        <v>119</v>
      </c>
      <c r="C612" s="18">
        <v>5139</v>
      </c>
      <c r="D612" s="18">
        <v>6171</v>
      </c>
      <c r="E612" s="15" t="s">
        <v>556</v>
      </c>
      <c r="F612" s="873">
        <v>15</v>
      </c>
      <c r="G612" s="123">
        <v>18.6</v>
      </c>
      <c r="H612" s="6">
        <v>15</v>
      </c>
      <c r="I612" s="6">
        <v>15</v>
      </c>
      <c r="J612" s="901">
        <v>15</v>
      </c>
    </row>
    <row r="613" spans="1:10" ht="12" customHeight="1" outlineLevel="1">
      <c r="A613" s="37">
        <v>2384</v>
      </c>
      <c r="B613" s="14">
        <v>119</v>
      </c>
      <c r="C613" s="37">
        <v>5163</v>
      </c>
      <c r="D613" s="37">
        <v>2140</v>
      </c>
      <c r="E613" s="38" t="s">
        <v>13</v>
      </c>
      <c r="F613" s="875">
        <v>5</v>
      </c>
      <c r="G613" s="886">
        <v>1.7</v>
      </c>
      <c r="H613" s="34">
        <v>5</v>
      </c>
      <c r="I613" s="34">
        <v>5</v>
      </c>
      <c r="J613" s="901">
        <v>5</v>
      </c>
    </row>
    <row r="614" spans="1:10" ht="12" customHeight="1" outlineLevel="1">
      <c r="A614" s="37">
        <v>2385</v>
      </c>
      <c r="B614" s="14">
        <v>119</v>
      </c>
      <c r="C614" s="37">
        <v>5164</v>
      </c>
      <c r="D614" s="37">
        <v>2140</v>
      </c>
      <c r="E614" s="38" t="s">
        <v>1323</v>
      </c>
      <c r="F614" s="875">
        <v>30</v>
      </c>
      <c r="G614" s="886">
        <v>21.4</v>
      </c>
      <c r="H614" s="34">
        <v>10</v>
      </c>
      <c r="I614" s="34">
        <v>10</v>
      </c>
      <c r="J614" s="901">
        <v>10</v>
      </c>
    </row>
    <row r="615" spans="1:10" ht="12" customHeight="1" outlineLevel="1">
      <c r="A615" s="37">
        <v>2386</v>
      </c>
      <c r="B615" s="40">
        <v>119</v>
      </c>
      <c r="C615" s="14">
        <v>5166</v>
      </c>
      <c r="D615" s="14">
        <v>6409</v>
      </c>
      <c r="E615" s="15" t="s">
        <v>1339</v>
      </c>
      <c r="F615" s="873">
        <v>70</v>
      </c>
      <c r="G615" s="123">
        <v>45.7</v>
      </c>
      <c r="H615" s="6">
        <v>50</v>
      </c>
      <c r="I615" s="6">
        <v>50</v>
      </c>
      <c r="J615" s="901">
        <v>446</v>
      </c>
    </row>
    <row r="616" spans="1:10" ht="12" customHeight="1" outlineLevel="1">
      <c r="A616" s="37">
        <v>2387</v>
      </c>
      <c r="B616" s="14">
        <v>119</v>
      </c>
      <c r="C616" s="37" t="s">
        <v>1327</v>
      </c>
      <c r="D616" s="37" t="s">
        <v>1349</v>
      </c>
      <c r="E616" s="38" t="s">
        <v>300</v>
      </c>
      <c r="F616" s="875">
        <v>50</v>
      </c>
      <c r="G616" s="886">
        <v>2.8</v>
      </c>
      <c r="H616" s="34">
        <v>40</v>
      </c>
      <c r="I616" s="34">
        <v>40</v>
      </c>
      <c r="J616" s="127">
        <v>40</v>
      </c>
    </row>
    <row r="617" spans="1:10" ht="12" customHeight="1" outlineLevel="1">
      <c r="A617" s="37">
        <v>2388</v>
      </c>
      <c r="B617" s="14">
        <v>119</v>
      </c>
      <c r="C617" s="37" t="s">
        <v>1327</v>
      </c>
      <c r="D617" s="37" t="s">
        <v>1349</v>
      </c>
      <c r="E617" s="38" t="s">
        <v>301</v>
      </c>
      <c r="F617" s="875">
        <v>200</v>
      </c>
      <c r="G617" s="886">
        <v>106.2</v>
      </c>
      <c r="H617" s="34">
        <v>200</v>
      </c>
      <c r="I617" s="34">
        <v>100</v>
      </c>
      <c r="J617" s="127">
        <v>100</v>
      </c>
    </row>
    <row r="618" spans="1:10" ht="12" customHeight="1" outlineLevel="1">
      <c r="A618" s="37">
        <v>2389</v>
      </c>
      <c r="B618" s="14">
        <v>119</v>
      </c>
      <c r="C618" s="37">
        <v>5169</v>
      </c>
      <c r="D618" s="37">
        <v>2140</v>
      </c>
      <c r="E618" s="38" t="s">
        <v>302</v>
      </c>
      <c r="F618" s="875">
        <v>200</v>
      </c>
      <c r="G618" s="886">
        <v>265.8</v>
      </c>
      <c r="H618" s="34">
        <v>200</v>
      </c>
      <c r="I618" s="34">
        <v>200</v>
      </c>
      <c r="J618" s="127">
        <v>200</v>
      </c>
    </row>
    <row r="619" spans="1:10" ht="12" customHeight="1" outlineLevel="1">
      <c r="A619" s="37">
        <v>2390</v>
      </c>
      <c r="B619" s="14">
        <v>119</v>
      </c>
      <c r="C619" s="37" t="s">
        <v>1327</v>
      </c>
      <c r="D619" s="37" t="s">
        <v>1349</v>
      </c>
      <c r="E619" s="38" t="s">
        <v>303</v>
      </c>
      <c r="F619" s="875">
        <v>200</v>
      </c>
      <c r="G619" s="886">
        <v>46</v>
      </c>
      <c r="H619" s="34">
        <v>320</v>
      </c>
      <c r="I619" s="34">
        <v>320</v>
      </c>
      <c r="J619" s="127">
        <v>215</v>
      </c>
    </row>
    <row r="620" spans="1:10" ht="12" customHeight="1" outlineLevel="1">
      <c r="A620" s="37">
        <v>2391</v>
      </c>
      <c r="B620" s="14">
        <v>119</v>
      </c>
      <c r="C620" s="37" t="s">
        <v>1327</v>
      </c>
      <c r="D620" s="37" t="s">
        <v>1349</v>
      </c>
      <c r="E620" s="38" t="s">
        <v>311</v>
      </c>
      <c r="F620" s="875">
        <v>50</v>
      </c>
      <c r="G620" s="886">
        <v>49.7</v>
      </c>
      <c r="H620" s="34">
        <v>50</v>
      </c>
      <c r="I620" s="34">
        <v>50</v>
      </c>
      <c r="J620" s="127">
        <v>50</v>
      </c>
    </row>
    <row r="621" spans="1:10" ht="12" customHeight="1" outlineLevel="1">
      <c r="A621" s="37">
        <v>2392</v>
      </c>
      <c r="B621" s="14">
        <v>119</v>
      </c>
      <c r="C621" s="37" t="s">
        <v>1327</v>
      </c>
      <c r="D621" s="37" t="s">
        <v>1349</v>
      </c>
      <c r="E621" s="38" t="s">
        <v>449</v>
      </c>
      <c r="F621" s="875">
        <v>50</v>
      </c>
      <c r="G621" s="886">
        <v>32.9</v>
      </c>
      <c r="H621" s="34">
        <v>50</v>
      </c>
      <c r="I621" s="34">
        <v>100</v>
      </c>
      <c r="J621" s="127">
        <v>80</v>
      </c>
    </row>
    <row r="622" spans="1:10" ht="12" customHeight="1" outlineLevel="1">
      <c r="A622" s="37">
        <v>2393</v>
      </c>
      <c r="B622" s="14">
        <v>119</v>
      </c>
      <c r="C622" s="37" t="s">
        <v>1327</v>
      </c>
      <c r="D622" s="37">
        <v>2140</v>
      </c>
      <c r="E622" s="38" t="s">
        <v>299</v>
      </c>
      <c r="F622" s="875">
        <v>300</v>
      </c>
      <c r="G622" s="886">
        <v>162.1</v>
      </c>
      <c r="H622" s="34">
        <v>60</v>
      </c>
      <c r="I622" s="34">
        <v>60</v>
      </c>
      <c r="J622" s="901">
        <v>40</v>
      </c>
    </row>
    <row r="623" spans="1:10" ht="12" customHeight="1" outlineLevel="1">
      <c r="A623" s="37">
        <v>2394</v>
      </c>
      <c r="B623" s="14">
        <v>119</v>
      </c>
      <c r="C623" s="37" t="s">
        <v>1327</v>
      </c>
      <c r="D623" s="37">
        <v>2140</v>
      </c>
      <c r="E623" s="38" t="s">
        <v>323</v>
      </c>
      <c r="F623" s="875">
        <v>350</v>
      </c>
      <c r="G623" s="886">
        <v>389</v>
      </c>
      <c r="H623" s="34">
        <v>100</v>
      </c>
      <c r="I623" s="34">
        <v>100</v>
      </c>
      <c r="J623" s="127">
        <v>30</v>
      </c>
    </row>
    <row r="624" spans="1:10" ht="12" customHeight="1" outlineLevel="1">
      <c r="A624" s="37">
        <v>2395</v>
      </c>
      <c r="B624" s="14">
        <v>119</v>
      </c>
      <c r="C624" s="37">
        <v>5169</v>
      </c>
      <c r="D624" s="37">
        <v>3316</v>
      </c>
      <c r="E624" s="38" t="s">
        <v>637</v>
      </c>
      <c r="F624" s="875">
        <v>0</v>
      </c>
      <c r="G624" s="886">
        <v>0</v>
      </c>
      <c r="H624" s="34">
        <v>0</v>
      </c>
      <c r="I624" s="34">
        <v>0</v>
      </c>
      <c r="J624" s="127">
        <v>925</v>
      </c>
    </row>
    <row r="625" spans="1:10" ht="12" customHeight="1" outlineLevel="1">
      <c r="A625" s="37">
        <v>2396</v>
      </c>
      <c r="B625" s="14">
        <v>119</v>
      </c>
      <c r="C625" s="37" t="s">
        <v>1334</v>
      </c>
      <c r="D625" s="37">
        <v>2140</v>
      </c>
      <c r="E625" s="38" t="s">
        <v>1335</v>
      </c>
      <c r="F625" s="875">
        <v>100</v>
      </c>
      <c r="G625" s="886">
        <v>78.6</v>
      </c>
      <c r="H625" s="34">
        <v>100</v>
      </c>
      <c r="I625" s="34">
        <v>150</v>
      </c>
      <c r="J625" s="127">
        <v>90</v>
      </c>
    </row>
    <row r="626" spans="1:10" ht="12" customHeight="1" outlineLevel="1">
      <c r="A626" s="37">
        <v>2397</v>
      </c>
      <c r="B626" s="14">
        <v>119</v>
      </c>
      <c r="C626" s="37">
        <v>5173</v>
      </c>
      <c r="D626" s="37">
        <v>2140</v>
      </c>
      <c r="E626" s="38" t="s">
        <v>171</v>
      </c>
      <c r="F626" s="875">
        <v>50</v>
      </c>
      <c r="G626" s="886">
        <v>54.7</v>
      </c>
      <c r="H626" s="34">
        <v>50</v>
      </c>
      <c r="I626" s="34">
        <v>50</v>
      </c>
      <c r="J626" s="127">
        <v>50</v>
      </c>
    </row>
    <row r="627" spans="1:10" ht="12" customHeight="1" outlineLevel="1">
      <c r="A627" s="37">
        <v>2398</v>
      </c>
      <c r="B627" s="40">
        <v>119</v>
      </c>
      <c r="C627" s="18" t="s">
        <v>1334</v>
      </c>
      <c r="D627" s="18">
        <v>6171</v>
      </c>
      <c r="E627" s="2" t="s">
        <v>1335</v>
      </c>
      <c r="F627" s="873">
        <v>420</v>
      </c>
      <c r="G627" s="123">
        <v>324.3</v>
      </c>
      <c r="H627" s="6">
        <v>400</v>
      </c>
      <c r="I627" s="6">
        <v>400</v>
      </c>
      <c r="J627" s="901">
        <v>400</v>
      </c>
    </row>
    <row r="628" spans="1:10" ht="12" customHeight="1" outlineLevel="1">
      <c r="A628" s="37">
        <v>2399</v>
      </c>
      <c r="B628" s="40">
        <v>119</v>
      </c>
      <c r="C628" s="18">
        <v>5194</v>
      </c>
      <c r="D628" s="18">
        <v>6171</v>
      </c>
      <c r="E628" s="2" t="s">
        <v>1376</v>
      </c>
      <c r="F628" s="873">
        <v>180</v>
      </c>
      <c r="G628" s="123">
        <v>297.2</v>
      </c>
      <c r="H628" s="6">
        <v>100</v>
      </c>
      <c r="I628" s="6">
        <v>100</v>
      </c>
      <c r="J628" s="901">
        <v>200</v>
      </c>
    </row>
    <row r="629" spans="1:10" ht="12" customHeight="1" outlineLevel="1">
      <c r="A629" s="37">
        <v>2400</v>
      </c>
      <c r="B629" s="40">
        <v>119</v>
      </c>
      <c r="C629" s="14" t="s">
        <v>1348</v>
      </c>
      <c r="D629" s="14" t="s">
        <v>1349</v>
      </c>
      <c r="E629" s="15" t="s">
        <v>21</v>
      </c>
      <c r="F629" s="873">
        <v>0</v>
      </c>
      <c r="G629" s="123">
        <v>0</v>
      </c>
      <c r="H629" s="6">
        <v>0</v>
      </c>
      <c r="I629" s="6">
        <v>0</v>
      </c>
      <c r="J629" s="901">
        <v>22</v>
      </c>
    </row>
    <row r="630" spans="1:10" ht="12" customHeight="1" outlineLevel="1">
      <c r="A630" s="37">
        <v>2401</v>
      </c>
      <c r="B630" s="40">
        <v>119</v>
      </c>
      <c r="C630" s="18">
        <v>5229</v>
      </c>
      <c r="D630" s="18">
        <v>6171</v>
      </c>
      <c r="E630" s="2" t="s">
        <v>66</v>
      </c>
      <c r="F630" s="873">
        <v>0</v>
      </c>
      <c r="G630" s="123">
        <v>0</v>
      </c>
      <c r="H630" s="6">
        <v>0</v>
      </c>
      <c r="I630" s="6">
        <v>0</v>
      </c>
      <c r="J630" s="901">
        <v>300</v>
      </c>
    </row>
    <row r="631" spans="1:10" ht="12" customHeight="1" outlineLevel="1">
      <c r="A631" s="37">
        <v>2402</v>
      </c>
      <c r="B631" s="40">
        <v>119</v>
      </c>
      <c r="C631" s="14" t="s">
        <v>1350</v>
      </c>
      <c r="D631" s="14" t="s">
        <v>1349</v>
      </c>
      <c r="E631" s="15" t="s">
        <v>129</v>
      </c>
      <c r="F631" s="873">
        <v>0</v>
      </c>
      <c r="G631" s="123">
        <v>0</v>
      </c>
      <c r="H631" s="6">
        <v>0</v>
      </c>
      <c r="I631" s="6">
        <v>0</v>
      </c>
      <c r="J631" s="127">
        <v>153</v>
      </c>
    </row>
    <row r="632" spans="1:10" ht="12" customHeight="1" outlineLevel="1">
      <c r="A632" s="37">
        <v>2403</v>
      </c>
      <c r="B632" s="40">
        <v>119</v>
      </c>
      <c r="C632" s="14">
        <v>5229</v>
      </c>
      <c r="D632" s="14">
        <v>2140</v>
      </c>
      <c r="E632" s="15" t="s">
        <v>1672</v>
      </c>
      <c r="F632" s="873">
        <v>0</v>
      </c>
      <c r="G632" s="123">
        <v>0</v>
      </c>
      <c r="H632" s="6">
        <v>0</v>
      </c>
      <c r="I632" s="6">
        <v>0</v>
      </c>
      <c r="J632" s="127">
        <v>12</v>
      </c>
    </row>
    <row r="633" spans="1:10" ht="12" customHeight="1" outlineLevel="1">
      <c r="A633" s="37">
        <v>2404</v>
      </c>
      <c r="B633" s="40">
        <v>119</v>
      </c>
      <c r="C633" s="14" t="s">
        <v>1350</v>
      </c>
      <c r="D633" s="14" t="s">
        <v>1243</v>
      </c>
      <c r="E633" s="15" t="s">
        <v>131</v>
      </c>
      <c r="F633" s="873">
        <v>0</v>
      </c>
      <c r="G633" s="123">
        <v>0</v>
      </c>
      <c r="H633" s="6">
        <v>0</v>
      </c>
      <c r="I633" s="6">
        <v>0</v>
      </c>
      <c r="J633" s="127">
        <v>30</v>
      </c>
    </row>
    <row r="634" spans="1:10" ht="12" customHeight="1" outlineLevel="1">
      <c r="A634" s="37">
        <v>2405</v>
      </c>
      <c r="B634" s="40">
        <v>119</v>
      </c>
      <c r="C634" s="18">
        <v>5229</v>
      </c>
      <c r="D634" s="60">
        <v>3322</v>
      </c>
      <c r="E634" s="2" t="s">
        <v>132</v>
      </c>
      <c r="F634" s="873">
        <v>0</v>
      </c>
      <c r="G634" s="123">
        <v>0</v>
      </c>
      <c r="H634" s="6">
        <v>0</v>
      </c>
      <c r="I634" s="6">
        <v>0</v>
      </c>
      <c r="J634" s="127">
        <v>100</v>
      </c>
    </row>
    <row r="635" spans="1:10" ht="12" customHeight="1" outlineLevel="1">
      <c r="A635" s="37">
        <v>2406</v>
      </c>
      <c r="B635" s="40">
        <v>119</v>
      </c>
      <c r="C635" s="14" t="s">
        <v>1350</v>
      </c>
      <c r="D635" s="14">
        <v>3639</v>
      </c>
      <c r="E635" s="15" t="s">
        <v>133</v>
      </c>
      <c r="F635" s="873">
        <v>0</v>
      </c>
      <c r="G635" s="123">
        <v>0</v>
      </c>
      <c r="H635" s="6">
        <v>0</v>
      </c>
      <c r="I635" s="6">
        <v>0</v>
      </c>
      <c r="J635" s="127">
        <v>158</v>
      </c>
    </row>
    <row r="636" spans="1:10" ht="12" customHeight="1" outlineLevel="1">
      <c r="A636" s="37">
        <v>2407</v>
      </c>
      <c r="B636" s="40">
        <v>119</v>
      </c>
      <c r="C636" s="14">
        <v>5229</v>
      </c>
      <c r="D636" s="14">
        <v>3639</v>
      </c>
      <c r="E636" s="15" t="s">
        <v>134</v>
      </c>
      <c r="F636" s="873">
        <v>0</v>
      </c>
      <c r="G636" s="123">
        <v>0</v>
      </c>
      <c r="H636" s="6">
        <v>0</v>
      </c>
      <c r="I636" s="6">
        <v>0</v>
      </c>
      <c r="J636" s="127">
        <v>99</v>
      </c>
    </row>
    <row r="637" spans="1:10" ht="12" customHeight="1" outlineLevel="1">
      <c r="A637" s="37">
        <v>2408</v>
      </c>
      <c r="B637" s="40">
        <v>119</v>
      </c>
      <c r="C637" s="14">
        <v>5229</v>
      </c>
      <c r="D637" s="14">
        <v>3639</v>
      </c>
      <c r="E637" s="15" t="s">
        <v>135</v>
      </c>
      <c r="F637" s="873">
        <v>0</v>
      </c>
      <c r="G637" s="123">
        <v>0</v>
      </c>
      <c r="H637" s="6">
        <v>0</v>
      </c>
      <c r="I637" s="6">
        <v>0</v>
      </c>
      <c r="J637" s="127">
        <v>98</v>
      </c>
    </row>
    <row r="638" spans="1:10" ht="12" customHeight="1" outlineLevel="1">
      <c r="A638" s="14" t="s">
        <v>1375</v>
      </c>
      <c r="B638" s="14">
        <v>119</v>
      </c>
      <c r="C638" s="37">
        <v>5138</v>
      </c>
      <c r="D638" s="37">
        <v>2140</v>
      </c>
      <c r="E638" s="38" t="s">
        <v>1353</v>
      </c>
      <c r="F638" s="875">
        <v>350</v>
      </c>
      <c r="G638" s="886">
        <v>173</v>
      </c>
      <c r="H638" s="6">
        <v>0</v>
      </c>
      <c r="I638" s="6">
        <v>0</v>
      </c>
      <c r="J638" s="127">
        <v>0</v>
      </c>
    </row>
    <row r="639" spans="1:10" ht="12" customHeight="1" outlineLevel="1">
      <c r="A639" s="14" t="s">
        <v>1375</v>
      </c>
      <c r="B639" s="14">
        <v>119</v>
      </c>
      <c r="C639" s="37" t="s">
        <v>1311</v>
      </c>
      <c r="D639" s="37" t="s">
        <v>1349</v>
      </c>
      <c r="E639" s="38" t="s">
        <v>787</v>
      </c>
      <c r="F639" s="875">
        <v>300</v>
      </c>
      <c r="G639" s="886">
        <v>58</v>
      </c>
      <c r="H639" s="6">
        <v>0</v>
      </c>
      <c r="I639" s="6">
        <v>0</v>
      </c>
      <c r="J639" s="127">
        <v>0</v>
      </c>
    </row>
    <row r="640" spans="1:10" ht="12" customHeight="1" outlineLevel="1">
      <c r="A640" s="14" t="s">
        <v>1375</v>
      </c>
      <c r="B640" s="14">
        <v>119</v>
      </c>
      <c r="C640" s="37" t="s">
        <v>1311</v>
      </c>
      <c r="D640" s="37" t="s">
        <v>1349</v>
      </c>
      <c r="E640" s="38" t="s">
        <v>788</v>
      </c>
      <c r="F640" s="875">
        <v>100</v>
      </c>
      <c r="G640" s="886">
        <v>191.9</v>
      </c>
      <c r="H640" s="6">
        <v>0</v>
      </c>
      <c r="I640" s="6">
        <v>0</v>
      </c>
      <c r="J640" s="127">
        <v>0</v>
      </c>
    </row>
    <row r="641" spans="1:10" ht="12" customHeight="1" outlineLevel="1">
      <c r="A641" s="14" t="s">
        <v>1375</v>
      </c>
      <c r="B641" s="14">
        <v>119</v>
      </c>
      <c r="C641" s="37" t="s">
        <v>1311</v>
      </c>
      <c r="D641" s="37" t="s">
        <v>1349</v>
      </c>
      <c r="E641" s="38" t="s">
        <v>789</v>
      </c>
      <c r="F641" s="875">
        <v>60</v>
      </c>
      <c r="G641" s="886">
        <v>40.2</v>
      </c>
      <c r="H641" s="6">
        <v>0</v>
      </c>
      <c r="I641" s="6">
        <v>0</v>
      </c>
      <c r="J641" s="127">
        <v>0</v>
      </c>
    </row>
    <row r="642" spans="1:10" ht="12" customHeight="1" outlineLevel="1">
      <c r="A642" s="14" t="s">
        <v>1375</v>
      </c>
      <c r="B642" s="14">
        <v>119</v>
      </c>
      <c r="C642" s="37" t="s">
        <v>1311</v>
      </c>
      <c r="D642" s="37" t="s">
        <v>1349</v>
      </c>
      <c r="E642" s="38" t="s">
        <v>790</v>
      </c>
      <c r="F642" s="875">
        <v>100</v>
      </c>
      <c r="G642" s="886">
        <v>68</v>
      </c>
      <c r="H642" s="6">
        <v>0</v>
      </c>
      <c r="I642" s="6">
        <v>0</v>
      </c>
      <c r="J642" s="127">
        <v>0</v>
      </c>
    </row>
    <row r="643" spans="1:10" ht="12" customHeight="1" outlineLevel="1">
      <c r="A643" s="14" t="s">
        <v>1375</v>
      </c>
      <c r="B643" s="14">
        <v>119</v>
      </c>
      <c r="C643" s="37" t="s">
        <v>1311</v>
      </c>
      <c r="D643" s="37" t="s">
        <v>1349</v>
      </c>
      <c r="E643" s="38" t="s">
        <v>791</v>
      </c>
      <c r="F643" s="875">
        <v>60</v>
      </c>
      <c r="G643" s="886">
        <v>21</v>
      </c>
      <c r="H643" s="6">
        <v>0</v>
      </c>
      <c r="I643" s="6">
        <v>0</v>
      </c>
      <c r="J643" s="127">
        <v>0</v>
      </c>
    </row>
    <row r="644" spans="1:10" ht="12" customHeight="1" outlineLevel="1">
      <c r="A644" s="14" t="s">
        <v>1375</v>
      </c>
      <c r="B644" s="14">
        <v>119</v>
      </c>
      <c r="C644" s="37" t="s">
        <v>1327</v>
      </c>
      <c r="D644" s="37" t="s">
        <v>1349</v>
      </c>
      <c r="E644" s="38" t="s">
        <v>792</v>
      </c>
      <c r="F644" s="875">
        <v>100</v>
      </c>
      <c r="G644" s="886">
        <v>100</v>
      </c>
      <c r="H644" s="6">
        <v>0</v>
      </c>
      <c r="I644" s="6">
        <v>0</v>
      </c>
      <c r="J644" s="127">
        <v>0</v>
      </c>
    </row>
    <row r="645" spans="1:10" ht="12" customHeight="1" outlineLevel="1">
      <c r="A645" s="14" t="s">
        <v>1375</v>
      </c>
      <c r="B645" s="14">
        <v>119</v>
      </c>
      <c r="C645" s="37" t="s">
        <v>1327</v>
      </c>
      <c r="D645" s="37" t="s">
        <v>1349</v>
      </c>
      <c r="E645" s="38" t="s">
        <v>793</v>
      </c>
      <c r="F645" s="875">
        <v>100</v>
      </c>
      <c r="G645" s="886">
        <v>103.7</v>
      </c>
      <c r="H645" s="6">
        <v>0</v>
      </c>
      <c r="I645" s="6">
        <v>0</v>
      </c>
      <c r="J645" s="127">
        <v>0</v>
      </c>
    </row>
    <row r="646" spans="1:10" ht="12" customHeight="1" outlineLevel="1">
      <c r="A646" s="14" t="s">
        <v>1375</v>
      </c>
      <c r="B646" s="14">
        <v>119</v>
      </c>
      <c r="C646" s="37" t="s">
        <v>1327</v>
      </c>
      <c r="D646" s="37" t="s">
        <v>1349</v>
      </c>
      <c r="E646" s="38" t="s">
        <v>794</v>
      </c>
      <c r="F646" s="875">
        <v>400</v>
      </c>
      <c r="G646" s="886">
        <v>35.4</v>
      </c>
      <c r="H646" s="6">
        <v>0</v>
      </c>
      <c r="I646" s="6">
        <v>0</v>
      </c>
      <c r="J646" s="127">
        <v>0</v>
      </c>
    </row>
    <row r="647" spans="1:10" ht="12" customHeight="1" outlineLevel="1">
      <c r="A647" s="14" t="s">
        <v>1375</v>
      </c>
      <c r="B647" s="14">
        <v>119</v>
      </c>
      <c r="C647" s="37" t="s">
        <v>1327</v>
      </c>
      <c r="D647" s="37" t="s">
        <v>1349</v>
      </c>
      <c r="E647" s="38" t="s">
        <v>795</v>
      </c>
      <c r="F647" s="875">
        <v>50</v>
      </c>
      <c r="G647" s="886">
        <v>0</v>
      </c>
      <c r="H647" s="6">
        <v>0</v>
      </c>
      <c r="I647" s="6">
        <v>0</v>
      </c>
      <c r="J647" s="127">
        <v>0</v>
      </c>
    </row>
    <row r="648" spans="1:10" ht="12" customHeight="1" outlineLevel="1">
      <c r="A648" s="14" t="s">
        <v>1375</v>
      </c>
      <c r="B648" s="14">
        <v>119</v>
      </c>
      <c r="C648" s="37">
        <v>5169</v>
      </c>
      <c r="D648" s="37">
        <v>2140</v>
      </c>
      <c r="E648" s="38" t="s">
        <v>796</v>
      </c>
      <c r="F648" s="875">
        <v>300</v>
      </c>
      <c r="G648" s="886">
        <v>110.3</v>
      </c>
      <c r="H648" s="6">
        <v>0</v>
      </c>
      <c r="I648" s="6">
        <v>0</v>
      </c>
      <c r="J648" s="127">
        <v>0</v>
      </c>
    </row>
    <row r="649" spans="1:10" ht="12" customHeight="1" outlineLevel="1">
      <c r="A649" s="14" t="s">
        <v>1375</v>
      </c>
      <c r="B649" s="14">
        <v>119</v>
      </c>
      <c r="C649" s="18">
        <v>5909</v>
      </c>
      <c r="D649" s="18">
        <v>2140</v>
      </c>
      <c r="E649" s="2" t="s">
        <v>797</v>
      </c>
      <c r="F649" s="873">
        <v>0</v>
      </c>
      <c r="G649" s="123">
        <v>90.7</v>
      </c>
      <c r="H649" s="6">
        <v>0</v>
      </c>
      <c r="I649" s="6">
        <v>0</v>
      </c>
      <c r="J649" s="127">
        <v>0</v>
      </c>
    </row>
    <row r="650" spans="1:10" ht="12" customHeight="1">
      <c r="A650" s="856"/>
      <c r="B650" s="857" t="s">
        <v>1490</v>
      </c>
      <c r="C650" s="1082"/>
      <c r="D650" s="1082"/>
      <c r="E650" s="859" t="s">
        <v>1618</v>
      </c>
      <c r="F650" s="880">
        <f>SUBTOTAL(9,F611:F649)</f>
        <v>4410</v>
      </c>
      <c r="G650" s="892">
        <f>SUBTOTAL(9,G611:G649)</f>
        <v>3119.2</v>
      </c>
      <c r="H650" s="860">
        <f>SUBTOTAL(9,H611:H649)</f>
        <v>1830</v>
      </c>
      <c r="I650" s="860">
        <f>SUBTOTAL(9,I611:I649)</f>
        <v>1830</v>
      </c>
      <c r="J650" s="902">
        <f>SUBTOTAL(9,J611:J649)</f>
        <v>3928</v>
      </c>
    </row>
    <row r="651" spans="1:10" ht="12" customHeight="1" outlineLevel="1">
      <c r="A651" s="17">
        <v>2409</v>
      </c>
      <c r="B651" s="14">
        <v>120</v>
      </c>
      <c r="C651" s="14">
        <v>5011</v>
      </c>
      <c r="D651" s="14" t="s">
        <v>1398</v>
      </c>
      <c r="E651" s="15" t="s">
        <v>267</v>
      </c>
      <c r="F651" s="873">
        <v>67850</v>
      </c>
      <c r="G651" s="123">
        <v>74722.8</v>
      </c>
      <c r="H651" s="6">
        <v>117503</v>
      </c>
      <c r="I651" s="6">
        <v>118645</v>
      </c>
      <c r="J651" s="127">
        <v>118645</v>
      </c>
    </row>
    <row r="652" spans="1:10" ht="12" customHeight="1" outlineLevel="1">
      <c r="A652" s="17">
        <v>2410</v>
      </c>
      <c r="B652" s="14">
        <v>120</v>
      </c>
      <c r="C652" s="14">
        <v>5019</v>
      </c>
      <c r="D652" s="14">
        <v>6171</v>
      </c>
      <c r="E652" s="15" t="s">
        <v>270</v>
      </c>
      <c r="F652" s="873">
        <v>130</v>
      </c>
      <c r="G652" s="123">
        <v>132</v>
      </c>
      <c r="H652" s="6">
        <v>150</v>
      </c>
      <c r="I652" s="6">
        <v>150</v>
      </c>
      <c r="J652" s="127">
        <v>150</v>
      </c>
    </row>
    <row r="653" spans="1:10" ht="12" customHeight="1" outlineLevel="1">
      <c r="A653" s="17">
        <v>2411</v>
      </c>
      <c r="B653" s="14">
        <v>120</v>
      </c>
      <c r="C653" s="14">
        <v>5021</v>
      </c>
      <c r="D653" s="14" t="s">
        <v>1398</v>
      </c>
      <c r="E653" s="15" t="s">
        <v>1307</v>
      </c>
      <c r="F653" s="873">
        <v>750</v>
      </c>
      <c r="G653" s="123">
        <v>1064.9</v>
      </c>
      <c r="H653" s="6">
        <v>850</v>
      </c>
      <c r="I653" s="6">
        <v>905</v>
      </c>
      <c r="J653" s="127">
        <v>905</v>
      </c>
    </row>
    <row r="654" spans="1:10" ht="12" customHeight="1" outlineLevel="1">
      <c r="A654" s="17">
        <v>2412</v>
      </c>
      <c r="B654" s="14">
        <v>120</v>
      </c>
      <c r="C654" s="14">
        <v>5023</v>
      </c>
      <c r="D654" s="14" t="s">
        <v>1491</v>
      </c>
      <c r="E654" s="15" t="s">
        <v>552</v>
      </c>
      <c r="F654" s="873">
        <v>4940</v>
      </c>
      <c r="G654" s="123">
        <v>4139.4</v>
      </c>
      <c r="H654" s="6">
        <v>5907</v>
      </c>
      <c r="I654" s="6">
        <v>6620.2</v>
      </c>
      <c r="J654" s="127">
        <v>6620</v>
      </c>
    </row>
    <row r="655" spans="1:10" ht="12" customHeight="1" outlineLevel="1">
      <c r="A655" s="17">
        <v>2413</v>
      </c>
      <c r="B655" s="14">
        <v>120</v>
      </c>
      <c r="C655" s="14">
        <v>5027</v>
      </c>
      <c r="D655" s="14" t="s">
        <v>1398</v>
      </c>
      <c r="E655" s="15" t="s">
        <v>695</v>
      </c>
      <c r="F655" s="873">
        <v>50</v>
      </c>
      <c r="G655" s="123">
        <v>34.7</v>
      </c>
      <c r="H655" s="6">
        <v>65</v>
      </c>
      <c r="I655" s="6">
        <v>65</v>
      </c>
      <c r="J655" s="127">
        <v>40</v>
      </c>
    </row>
    <row r="656" spans="1:10" ht="13.5" customHeight="1" outlineLevel="1">
      <c r="A656" s="17">
        <v>2414</v>
      </c>
      <c r="B656" s="14">
        <v>120</v>
      </c>
      <c r="C656" s="14">
        <v>5031</v>
      </c>
      <c r="D656" s="14" t="s">
        <v>1398</v>
      </c>
      <c r="E656" s="15" t="s">
        <v>1425</v>
      </c>
      <c r="F656" s="873">
        <v>18536</v>
      </c>
      <c r="G656" s="123">
        <v>20426</v>
      </c>
      <c r="H656" s="6">
        <v>31608</v>
      </c>
      <c r="I656" s="6">
        <v>32090.4</v>
      </c>
      <c r="J656" s="127">
        <v>32090</v>
      </c>
    </row>
    <row r="657" spans="1:10" ht="12" customHeight="1" outlineLevel="1">
      <c r="A657" s="17">
        <v>2415</v>
      </c>
      <c r="B657" s="14">
        <v>120</v>
      </c>
      <c r="C657" s="14">
        <v>5032</v>
      </c>
      <c r="D657" s="14" t="s">
        <v>1398</v>
      </c>
      <c r="E657" s="15" t="s">
        <v>269</v>
      </c>
      <c r="F657" s="873">
        <v>6418</v>
      </c>
      <c r="G657" s="123">
        <v>6914.8</v>
      </c>
      <c r="H657" s="6">
        <v>10941</v>
      </c>
      <c r="I657" s="6">
        <v>11108</v>
      </c>
      <c r="J657" s="127">
        <v>11108</v>
      </c>
    </row>
    <row r="658" spans="1:10" ht="12" customHeight="1" outlineLevel="1">
      <c r="A658" s="17">
        <v>2416</v>
      </c>
      <c r="B658" s="14">
        <v>120</v>
      </c>
      <c r="C658" s="14">
        <v>5038</v>
      </c>
      <c r="D658" s="14" t="s">
        <v>1398</v>
      </c>
      <c r="E658" s="15" t="s">
        <v>484</v>
      </c>
      <c r="F658" s="873">
        <v>219</v>
      </c>
      <c r="G658" s="123">
        <v>319.3</v>
      </c>
      <c r="H658" s="6">
        <v>511</v>
      </c>
      <c r="I658" s="6">
        <v>518.8</v>
      </c>
      <c r="J658" s="127">
        <v>519</v>
      </c>
    </row>
    <row r="659" spans="1:10" ht="12" customHeight="1" outlineLevel="1">
      <c r="A659" s="17">
        <v>2417</v>
      </c>
      <c r="B659" s="14">
        <v>120</v>
      </c>
      <c r="C659" s="14">
        <v>5039</v>
      </c>
      <c r="D659" s="14">
        <v>6171</v>
      </c>
      <c r="E659" s="15" t="s">
        <v>553</v>
      </c>
      <c r="F659" s="873">
        <v>45</v>
      </c>
      <c r="G659" s="123">
        <v>46.2</v>
      </c>
      <c r="H659" s="6">
        <v>50</v>
      </c>
      <c r="I659" s="6">
        <v>50</v>
      </c>
      <c r="J659" s="899">
        <v>50</v>
      </c>
    </row>
    <row r="660" spans="1:10" ht="12" customHeight="1" outlineLevel="1">
      <c r="A660" s="17">
        <v>2418</v>
      </c>
      <c r="B660" s="14">
        <v>120</v>
      </c>
      <c r="C660" s="14">
        <v>5166</v>
      </c>
      <c r="D660" s="14">
        <v>6171</v>
      </c>
      <c r="E660" s="15" t="s">
        <v>1339</v>
      </c>
      <c r="F660" s="873">
        <v>80</v>
      </c>
      <c r="G660" s="123">
        <v>0</v>
      </c>
      <c r="H660" s="6">
        <v>60</v>
      </c>
      <c r="I660" s="6">
        <v>20</v>
      </c>
      <c r="J660" s="899">
        <v>20</v>
      </c>
    </row>
    <row r="661" spans="1:10" ht="12" customHeight="1" outlineLevel="1">
      <c r="A661" s="17">
        <v>2419</v>
      </c>
      <c r="B661" s="14">
        <v>120</v>
      </c>
      <c r="C661" s="14" t="s">
        <v>1401</v>
      </c>
      <c r="D661" s="14" t="s">
        <v>1398</v>
      </c>
      <c r="E661" s="15" t="s">
        <v>1339</v>
      </c>
      <c r="F661" s="873">
        <v>20</v>
      </c>
      <c r="G661" s="123">
        <v>12.1</v>
      </c>
      <c r="H661" s="6">
        <v>20</v>
      </c>
      <c r="I661" s="6">
        <v>60</v>
      </c>
      <c r="J661" s="899">
        <v>50</v>
      </c>
    </row>
    <row r="662" spans="1:10" ht="12" customHeight="1" outlineLevel="1">
      <c r="A662" s="17">
        <v>2420</v>
      </c>
      <c r="B662" s="14">
        <v>120</v>
      </c>
      <c r="C662" s="14" t="s">
        <v>1401</v>
      </c>
      <c r="D662" s="14" t="s">
        <v>1398</v>
      </c>
      <c r="E662" s="15" t="s">
        <v>1644</v>
      </c>
      <c r="F662" s="873">
        <v>40</v>
      </c>
      <c r="G662" s="123">
        <v>0</v>
      </c>
      <c r="H662" s="6">
        <v>30</v>
      </c>
      <c r="I662" s="6">
        <v>30</v>
      </c>
      <c r="J662" s="899">
        <v>30</v>
      </c>
    </row>
    <row r="663" spans="1:10" ht="12" customHeight="1" outlineLevel="1">
      <c r="A663" s="17">
        <v>2421</v>
      </c>
      <c r="B663" s="14">
        <v>120</v>
      </c>
      <c r="C663" s="14">
        <v>5167</v>
      </c>
      <c r="D663" s="14">
        <v>6171</v>
      </c>
      <c r="E663" s="15" t="s">
        <v>1296</v>
      </c>
      <c r="F663" s="873">
        <v>320</v>
      </c>
      <c r="G663" s="123">
        <v>271.9</v>
      </c>
      <c r="H663" s="6">
        <v>470</v>
      </c>
      <c r="I663" s="6">
        <v>1212</v>
      </c>
      <c r="J663" s="899">
        <v>750</v>
      </c>
    </row>
    <row r="664" spans="1:10" ht="12" customHeight="1" outlineLevel="1">
      <c r="A664" s="17">
        <v>2422</v>
      </c>
      <c r="B664" s="14">
        <v>120</v>
      </c>
      <c r="C664" s="14" t="s">
        <v>1324</v>
      </c>
      <c r="D664" s="14" t="s">
        <v>1398</v>
      </c>
      <c r="E664" s="15" t="s">
        <v>1492</v>
      </c>
      <c r="F664" s="873">
        <v>180</v>
      </c>
      <c r="G664" s="123">
        <v>0</v>
      </c>
      <c r="H664" s="6">
        <v>180</v>
      </c>
      <c r="I664" s="6">
        <v>180</v>
      </c>
      <c r="J664" s="899">
        <v>180</v>
      </c>
    </row>
    <row r="665" spans="1:10" ht="12" customHeight="1" outlineLevel="1">
      <c r="A665" s="17">
        <v>2423</v>
      </c>
      <c r="B665" s="14">
        <v>120</v>
      </c>
      <c r="C665" s="14">
        <v>5167</v>
      </c>
      <c r="D665" s="14">
        <v>6171</v>
      </c>
      <c r="E665" s="15" t="s">
        <v>1497</v>
      </c>
      <c r="F665" s="873">
        <v>100</v>
      </c>
      <c r="G665" s="123">
        <v>1.5</v>
      </c>
      <c r="H665" s="6">
        <v>60</v>
      </c>
      <c r="I665" s="6">
        <v>60</v>
      </c>
      <c r="J665" s="899">
        <v>60</v>
      </c>
    </row>
    <row r="666" spans="1:10" ht="12" customHeight="1" outlineLevel="1">
      <c r="A666" s="17">
        <v>2424</v>
      </c>
      <c r="B666" s="14">
        <v>120</v>
      </c>
      <c r="C666" s="14">
        <v>5169</v>
      </c>
      <c r="D666" s="14">
        <v>6171</v>
      </c>
      <c r="E666" s="15" t="s">
        <v>330</v>
      </c>
      <c r="F666" s="873">
        <v>180</v>
      </c>
      <c r="G666" s="123">
        <v>41.8</v>
      </c>
      <c r="H666" s="6">
        <v>180</v>
      </c>
      <c r="I666" s="6">
        <v>180</v>
      </c>
      <c r="J666" s="899">
        <v>180</v>
      </c>
    </row>
    <row r="667" spans="1:10" ht="12" customHeight="1" outlineLevel="1">
      <c r="A667" s="17">
        <v>2425</v>
      </c>
      <c r="B667" s="14">
        <v>120</v>
      </c>
      <c r="C667" s="14">
        <v>5169</v>
      </c>
      <c r="D667" s="14">
        <v>6171</v>
      </c>
      <c r="E667" s="15" t="s">
        <v>450</v>
      </c>
      <c r="F667" s="873">
        <v>15</v>
      </c>
      <c r="G667" s="123">
        <v>0.6</v>
      </c>
      <c r="H667" s="6">
        <v>25</v>
      </c>
      <c r="I667" s="6">
        <v>25</v>
      </c>
      <c r="J667" s="899">
        <v>25</v>
      </c>
    </row>
    <row r="668" spans="1:10" ht="12" customHeight="1" outlineLevel="1">
      <c r="A668" s="17">
        <v>2426</v>
      </c>
      <c r="B668" s="14">
        <v>120</v>
      </c>
      <c r="C668" s="14">
        <v>5173</v>
      </c>
      <c r="D668" s="14">
        <v>6171</v>
      </c>
      <c r="E668" s="21" t="s">
        <v>1506</v>
      </c>
      <c r="F668" s="873">
        <v>100</v>
      </c>
      <c r="G668" s="123">
        <v>67.1</v>
      </c>
      <c r="H668" s="6">
        <v>120</v>
      </c>
      <c r="I668" s="6">
        <v>120</v>
      </c>
      <c r="J668" s="899">
        <v>120</v>
      </c>
    </row>
    <row r="669" spans="1:10" ht="12" customHeight="1" outlineLevel="1">
      <c r="A669" s="17">
        <v>2427</v>
      </c>
      <c r="B669" s="14">
        <v>120</v>
      </c>
      <c r="C669" s="14">
        <v>5179</v>
      </c>
      <c r="D669" s="14">
        <v>6171</v>
      </c>
      <c r="E669" s="3" t="s">
        <v>535</v>
      </c>
      <c r="F669" s="873">
        <v>10</v>
      </c>
      <c r="G669" s="123">
        <v>0</v>
      </c>
      <c r="H669" s="6">
        <v>10</v>
      </c>
      <c r="I669" s="6">
        <v>10</v>
      </c>
      <c r="J669" s="899">
        <v>10</v>
      </c>
    </row>
    <row r="670" spans="1:10" ht="12" customHeight="1" outlineLevel="1">
      <c r="A670" s="17">
        <v>2428</v>
      </c>
      <c r="B670" s="14">
        <v>120</v>
      </c>
      <c r="C670" s="14">
        <v>5194</v>
      </c>
      <c r="D670" s="14">
        <v>6171</v>
      </c>
      <c r="E670" s="15" t="s">
        <v>1376</v>
      </c>
      <c r="F670" s="873">
        <v>15</v>
      </c>
      <c r="G670" s="123">
        <v>15</v>
      </c>
      <c r="H670" s="6">
        <v>20</v>
      </c>
      <c r="I670" s="6">
        <v>20</v>
      </c>
      <c r="J670" s="127">
        <v>20</v>
      </c>
    </row>
    <row r="671" spans="1:10" ht="12" customHeight="1" outlineLevel="1">
      <c r="A671" s="17">
        <v>2429</v>
      </c>
      <c r="B671" s="14">
        <v>120</v>
      </c>
      <c r="C671" s="14">
        <v>5198</v>
      </c>
      <c r="D671" s="14">
        <v>6171</v>
      </c>
      <c r="E671" s="56" t="s">
        <v>558</v>
      </c>
      <c r="F671" s="873">
        <v>250</v>
      </c>
      <c r="G671" s="123">
        <v>216.3</v>
      </c>
      <c r="H671" s="6">
        <v>330</v>
      </c>
      <c r="I671" s="6">
        <v>330</v>
      </c>
      <c r="J671" s="127">
        <v>180</v>
      </c>
    </row>
    <row r="672" spans="1:10" ht="12" customHeight="1" outlineLevel="1">
      <c r="A672" s="14" t="s">
        <v>1375</v>
      </c>
      <c r="B672" s="14">
        <v>120</v>
      </c>
      <c r="C672" s="14">
        <v>5011</v>
      </c>
      <c r="D672" s="14">
        <v>6114</v>
      </c>
      <c r="E672" s="15" t="s">
        <v>374</v>
      </c>
      <c r="F672" s="873">
        <v>0</v>
      </c>
      <c r="G672" s="123">
        <v>0</v>
      </c>
      <c r="H672" s="6">
        <v>0</v>
      </c>
      <c r="I672" s="6">
        <v>279.8</v>
      </c>
      <c r="J672" s="127">
        <v>0</v>
      </c>
    </row>
    <row r="673" spans="1:10" ht="12" customHeight="1" outlineLevel="1">
      <c r="A673" s="14" t="s">
        <v>1375</v>
      </c>
      <c r="B673" s="14">
        <v>120</v>
      </c>
      <c r="C673" s="14">
        <v>5021</v>
      </c>
      <c r="D673" s="14">
        <v>6114</v>
      </c>
      <c r="E673" s="15" t="s">
        <v>373</v>
      </c>
      <c r="F673" s="873">
        <v>0</v>
      </c>
      <c r="G673" s="123">
        <v>0</v>
      </c>
      <c r="H673" s="6">
        <v>0</v>
      </c>
      <c r="I673" s="6">
        <v>569.2</v>
      </c>
      <c r="J673" s="127">
        <v>0</v>
      </c>
    </row>
    <row r="674" spans="1:10" ht="12" customHeight="1" outlineLevel="1">
      <c r="A674" s="14" t="s">
        <v>1375</v>
      </c>
      <c r="B674" s="14">
        <v>120</v>
      </c>
      <c r="C674" s="14">
        <v>5021</v>
      </c>
      <c r="D674" s="14">
        <v>6114</v>
      </c>
      <c r="E674" s="15" t="s">
        <v>375</v>
      </c>
      <c r="F674" s="873">
        <v>0</v>
      </c>
      <c r="G674" s="123">
        <v>0</v>
      </c>
      <c r="H674" s="6">
        <v>0</v>
      </c>
      <c r="I674" s="6">
        <v>961.6</v>
      </c>
      <c r="J674" s="127">
        <v>0</v>
      </c>
    </row>
    <row r="675" spans="1:10" ht="12" customHeight="1" outlineLevel="1">
      <c r="A675" s="14" t="s">
        <v>1375</v>
      </c>
      <c r="B675" s="14">
        <v>120</v>
      </c>
      <c r="C675" s="14">
        <v>5019</v>
      </c>
      <c r="D675" s="14">
        <v>6114</v>
      </c>
      <c r="E675" s="15" t="s">
        <v>415</v>
      </c>
      <c r="F675" s="873">
        <v>0</v>
      </c>
      <c r="G675" s="123">
        <v>0</v>
      </c>
      <c r="H675" s="6">
        <v>0</v>
      </c>
      <c r="I675" s="6">
        <v>5.4</v>
      </c>
      <c r="J675" s="127">
        <v>0</v>
      </c>
    </row>
    <row r="676" spans="1:10" ht="12" customHeight="1" outlineLevel="1">
      <c r="A676" s="14" t="s">
        <v>1375</v>
      </c>
      <c r="B676" s="14">
        <v>120</v>
      </c>
      <c r="C676" s="14">
        <v>5031</v>
      </c>
      <c r="D676" s="14">
        <v>6114</v>
      </c>
      <c r="E676" s="15" t="s">
        <v>525</v>
      </c>
      <c r="F676" s="873">
        <v>0</v>
      </c>
      <c r="G676" s="123">
        <v>0</v>
      </c>
      <c r="H676" s="6">
        <v>0</v>
      </c>
      <c r="I676" s="6">
        <v>72.7</v>
      </c>
      <c r="J676" s="127">
        <v>0</v>
      </c>
    </row>
    <row r="677" spans="1:10" ht="12" customHeight="1" outlineLevel="1">
      <c r="A677" s="14" t="s">
        <v>1375</v>
      </c>
      <c r="B677" s="14">
        <v>120</v>
      </c>
      <c r="C677" s="14">
        <v>5032</v>
      </c>
      <c r="D677" s="14">
        <v>6114</v>
      </c>
      <c r="E677" s="15" t="s">
        <v>416</v>
      </c>
      <c r="F677" s="873">
        <v>0</v>
      </c>
      <c r="G677" s="123">
        <v>0</v>
      </c>
      <c r="H677" s="6">
        <v>0</v>
      </c>
      <c r="I677" s="6">
        <v>25.2</v>
      </c>
      <c r="J677" s="127">
        <v>0</v>
      </c>
    </row>
    <row r="678" spans="1:10" ht="12" customHeight="1" outlineLevel="1">
      <c r="A678" s="14" t="s">
        <v>1375</v>
      </c>
      <c r="B678" s="14">
        <v>120</v>
      </c>
      <c r="C678" s="14">
        <v>5038</v>
      </c>
      <c r="D678" s="14">
        <v>6114</v>
      </c>
      <c r="E678" s="15" t="s">
        <v>696</v>
      </c>
      <c r="F678" s="873">
        <v>0</v>
      </c>
      <c r="G678" s="123">
        <v>0</v>
      </c>
      <c r="H678" s="6">
        <v>0</v>
      </c>
      <c r="I678" s="6">
        <v>1.2</v>
      </c>
      <c r="J678" s="127">
        <v>0</v>
      </c>
    </row>
    <row r="679" spans="1:10" ht="12" customHeight="1" outlineLevel="1">
      <c r="A679" s="14" t="s">
        <v>1375</v>
      </c>
      <c r="B679" s="14">
        <v>120</v>
      </c>
      <c r="C679" s="14">
        <v>5039</v>
      </c>
      <c r="D679" s="14">
        <v>6114</v>
      </c>
      <c r="E679" s="15" t="s">
        <v>697</v>
      </c>
      <c r="F679" s="873">
        <v>0</v>
      </c>
      <c r="G679" s="123">
        <v>0</v>
      </c>
      <c r="H679" s="6">
        <v>0</v>
      </c>
      <c r="I679" s="6">
        <v>1.9</v>
      </c>
      <c r="J679" s="127">
        <v>0</v>
      </c>
    </row>
    <row r="680" spans="1:10" ht="12" customHeight="1" outlineLevel="1">
      <c r="A680" s="14" t="s">
        <v>1375</v>
      </c>
      <c r="B680" s="14">
        <v>120</v>
      </c>
      <c r="C680" s="14">
        <v>5111</v>
      </c>
      <c r="D680" s="14">
        <v>6114</v>
      </c>
      <c r="E680" s="2" t="s">
        <v>764</v>
      </c>
      <c r="F680" s="873">
        <v>0</v>
      </c>
      <c r="G680" s="123">
        <v>270.2</v>
      </c>
      <c r="H680" s="6">
        <v>0</v>
      </c>
      <c r="I680" s="6">
        <v>0</v>
      </c>
      <c r="J680" s="127">
        <v>0</v>
      </c>
    </row>
    <row r="681" spans="1:10" ht="12" customHeight="1" outlineLevel="1">
      <c r="A681" s="14" t="s">
        <v>1375</v>
      </c>
      <c r="B681" s="14">
        <v>120</v>
      </c>
      <c r="C681" s="14">
        <v>5112</v>
      </c>
      <c r="D681" s="14">
        <v>6114</v>
      </c>
      <c r="E681" s="2" t="s">
        <v>764</v>
      </c>
      <c r="F681" s="873">
        <v>0</v>
      </c>
      <c r="G681" s="123">
        <v>634.8</v>
      </c>
      <c r="H681" s="6">
        <v>0</v>
      </c>
      <c r="I681" s="6">
        <v>0</v>
      </c>
      <c r="J681" s="127">
        <v>0</v>
      </c>
    </row>
    <row r="682" spans="1:10" ht="12" customHeight="1" outlineLevel="1">
      <c r="A682" s="14" t="s">
        <v>1375</v>
      </c>
      <c r="B682" s="14">
        <v>120</v>
      </c>
      <c r="C682" s="14">
        <v>5112</v>
      </c>
      <c r="D682" s="14">
        <v>6114</v>
      </c>
      <c r="E682" s="2" t="s">
        <v>764</v>
      </c>
      <c r="F682" s="873">
        <v>0</v>
      </c>
      <c r="G682" s="123">
        <v>931.9</v>
      </c>
      <c r="H682" s="6">
        <v>0</v>
      </c>
      <c r="I682" s="6">
        <v>0</v>
      </c>
      <c r="J682" s="127">
        <v>0</v>
      </c>
    </row>
    <row r="683" spans="1:10" ht="12" customHeight="1" outlineLevel="1">
      <c r="A683" s="14" t="s">
        <v>1375</v>
      </c>
      <c r="B683" s="14">
        <v>120</v>
      </c>
      <c r="C683" s="14">
        <v>5119</v>
      </c>
      <c r="D683" s="14">
        <v>6114</v>
      </c>
      <c r="E683" s="2" t="s">
        <v>764</v>
      </c>
      <c r="F683" s="873">
        <v>0</v>
      </c>
      <c r="G683" s="123">
        <v>4.1</v>
      </c>
      <c r="H683" s="6">
        <v>0</v>
      </c>
      <c r="I683" s="6">
        <v>0</v>
      </c>
      <c r="J683" s="127">
        <v>0</v>
      </c>
    </row>
    <row r="684" spans="1:10" ht="12" customHeight="1" outlineLevel="1">
      <c r="A684" s="14" t="s">
        <v>1375</v>
      </c>
      <c r="B684" s="14">
        <v>120</v>
      </c>
      <c r="C684" s="14">
        <v>5121</v>
      </c>
      <c r="D684" s="14">
        <v>6114</v>
      </c>
      <c r="E684" s="2" t="s">
        <v>764</v>
      </c>
      <c r="F684" s="873">
        <v>0</v>
      </c>
      <c r="G684" s="123">
        <v>70.3</v>
      </c>
      <c r="H684" s="6">
        <v>0</v>
      </c>
      <c r="I684" s="6">
        <v>0</v>
      </c>
      <c r="J684" s="127">
        <v>0</v>
      </c>
    </row>
    <row r="685" spans="1:10" ht="12" customHeight="1" outlineLevel="1">
      <c r="A685" s="14" t="s">
        <v>1375</v>
      </c>
      <c r="B685" s="14">
        <v>120</v>
      </c>
      <c r="C685" s="14">
        <v>5122</v>
      </c>
      <c r="D685" s="14">
        <v>6114</v>
      </c>
      <c r="E685" s="2" t="s">
        <v>764</v>
      </c>
      <c r="F685" s="873">
        <v>0</v>
      </c>
      <c r="G685" s="123">
        <v>19.1</v>
      </c>
      <c r="H685" s="6">
        <v>0</v>
      </c>
      <c r="I685" s="6">
        <v>0</v>
      </c>
      <c r="J685" s="127">
        <v>0</v>
      </c>
    </row>
    <row r="686" spans="1:10" ht="12" customHeight="1" outlineLevel="1">
      <c r="A686" s="14" t="s">
        <v>1375</v>
      </c>
      <c r="B686" s="14">
        <v>120</v>
      </c>
      <c r="C686" s="14">
        <v>5129</v>
      </c>
      <c r="D686" s="14">
        <v>6114</v>
      </c>
      <c r="E686" s="2" t="s">
        <v>764</v>
      </c>
      <c r="F686" s="873">
        <v>0</v>
      </c>
      <c r="G686" s="123">
        <v>1.4</v>
      </c>
      <c r="H686" s="6">
        <v>0</v>
      </c>
      <c r="I686" s="6">
        <v>0</v>
      </c>
      <c r="J686" s="127">
        <v>0</v>
      </c>
    </row>
    <row r="687" spans="1:10" ht="12" customHeight="1" outlineLevel="1">
      <c r="A687" s="14" t="s">
        <v>1375</v>
      </c>
      <c r="B687" s="14">
        <v>120</v>
      </c>
      <c r="C687" s="14">
        <v>5128</v>
      </c>
      <c r="D687" s="14">
        <v>6114</v>
      </c>
      <c r="E687" s="2" t="s">
        <v>764</v>
      </c>
      <c r="F687" s="873">
        <v>0</v>
      </c>
      <c r="G687" s="123">
        <v>1.1</v>
      </c>
      <c r="H687" s="6">
        <v>0</v>
      </c>
      <c r="I687" s="6">
        <v>0</v>
      </c>
      <c r="J687" s="127">
        <v>0</v>
      </c>
    </row>
    <row r="688" spans="1:10" ht="12" customHeight="1" outlineLevel="1">
      <c r="A688" s="14" t="s">
        <v>1375</v>
      </c>
      <c r="B688" s="14">
        <v>120</v>
      </c>
      <c r="C688" s="14">
        <v>5111</v>
      </c>
      <c r="D688" s="14">
        <v>6115</v>
      </c>
      <c r="E688" s="15" t="s">
        <v>765</v>
      </c>
      <c r="F688" s="873">
        <v>0</v>
      </c>
      <c r="G688" s="123">
        <v>371.8</v>
      </c>
      <c r="H688" s="6">
        <v>0</v>
      </c>
      <c r="I688" s="6">
        <v>0</v>
      </c>
      <c r="J688" s="127">
        <v>0</v>
      </c>
    </row>
    <row r="689" spans="1:10" ht="12" customHeight="1" outlineLevel="1">
      <c r="A689" s="14" t="s">
        <v>1375</v>
      </c>
      <c r="B689" s="14">
        <v>120</v>
      </c>
      <c r="C689" s="14">
        <v>5112</v>
      </c>
      <c r="D689" s="14">
        <v>6115</v>
      </c>
      <c r="E689" s="15" t="s">
        <v>765</v>
      </c>
      <c r="F689" s="873">
        <v>0</v>
      </c>
      <c r="G689" s="123">
        <v>629.6</v>
      </c>
      <c r="H689" s="6">
        <v>0</v>
      </c>
      <c r="I689" s="6">
        <v>0</v>
      </c>
      <c r="J689" s="127">
        <v>0</v>
      </c>
    </row>
    <row r="690" spans="1:10" ht="12" customHeight="1" outlineLevel="1">
      <c r="A690" s="14" t="s">
        <v>1375</v>
      </c>
      <c r="B690" s="14">
        <v>120</v>
      </c>
      <c r="C690" s="14">
        <v>5112</v>
      </c>
      <c r="D690" s="14">
        <v>6115</v>
      </c>
      <c r="E690" s="15" t="s">
        <v>765</v>
      </c>
      <c r="F690" s="873">
        <v>0</v>
      </c>
      <c r="G690" s="123">
        <v>894.3</v>
      </c>
      <c r="H690" s="6">
        <v>0</v>
      </c>
      <c r="I690" s="6">
        <v>0</v>
      </c>
      <c r="J690" s="127">
        <v>0</v>
      </c>
    </row>
    <row r="691" spans="1:10" ht="12" customHeight="1" outlineLevel="1">
      <c r="A691" s="14" t="s">
        <v>1375</v>
      </c>
      <c r="B691" s="14">
        <v>120</v>
      </c>
      <c r="C691" s="14">
        <v>5119</v>
      </c>
      <c r="D691" s="14">
        <v>6115</v>
      </c>
      <c r="E691" s="15" t="s">
        <v>765</v>
      </c>
      <c r="F691" s="873">
        <v>0</v>
      </c>
      <c r="G691" s="123">
        <v>19.6</v>
      </c>
      <c r="H691" s="6">
        <v>0</v>
      </c>
      <c r="I691" s="6">
        <v>0</v>
      </c>
      <c r="J691" s="127">
        <v>0</v>
      </c>
    </row>
    <row r="692" spans="1:10" ht="12" customHeight="1" outlineLevel="1">
      <c r="A692" s="14" t="s">
        <v>1375</v>
      </c>
      <c r="B692" s="14">
        <v>120</v>
      </c>
      <c r="C692" s="14">
        <v>5121</v>
      </c>
      <c r="D692" s="14">
        <v>6115</v>
      </c>
      <c r="E692" s="15" t="s">
        <v>765</v>
      </c>
      <c r="F692" s="873">
        <v>0</v>
      </c>
      <c r="G692" s="123">
        <v>96.7</v>
      </c>
      <c r="H692" s="6">
        <v>0</v>
      </c>
      <c r="I692" s="6">
        <v>0</v>
      </c>
      <c r="J692" s="127">
        <v>0</v>
      </c>
    </row>
    <row r="693" spans="1:10" ht="12" customHeight="1" outlineLevel="1">
      <c r="A693" s="14" t="s">
        <v>1375</v>
      </c>
      <c r="B693" s="14">
        <v>120</v>
      </c>
      <c r="C693" s="14">
        <v>5122</v>
      </c>
      <c r="D693" s="14">
        <v>6115</v>
      </c>
      <c r="E693" s="15" t="s">
        <v>765</v>
      </c>
      <c r="F693" s="873">
        <v>0</v>
      </c>
      <c r="G693" s="123">
        <v>33.5</v>
      </c>
      <c r="H693" s="6">
        <v>0</v>
      </c>
      <c r="I693" s="6">
        <v>0</v>
      </c>
      <c r="J693" s="127">
        <v>0</v>
      </c>
    </row>
    <row r="694" spans="1:10" ht="12" customHeight="1" outlineLevel="1">
      <c r="A694" s="14" t="s">
        <v>1375</v>
      </c>
      <c r="B694" s="14">
        <v>120</v>
      </c>
      <c r="C694" s="14">
        <v>5129</v>
      </c>
      <c r="D694" s="14">
        <v>6115</v>
      </c>
      <c r="E694" s="15" t="s">
        <v>765</v>
      </c>
      <c r="F694" s="873">
        <v>0</v>
      </c>
      <c r="G694" s="123">
        <v>6.8</v>
      </c>
      <c r="H694" s="6">
        <v>0</v>
      </c>
      <c r="I694" s="6">
        <v>0</v>
      </c>
      <c r="J694" s="127">
        <v>0</v>
      </c>
    </row>
    <row r="695" spans="1:10" ht="12" customHeight="1" outlineLevel="1">
      <c r="A695" s="14" t="s">
        <v>1375</v>
      </c>
      <c r="B695" s="14">
        <v>120</v>
      </c>
      <c r="C695" s="14">
        <v>5128</v>
      </c>
      <c r="D695" s="14">
        <v>6115</v>
      </c>
      <c r="E695" s="15" t="s">
        <v>765</v>
      </c>
      <c r="F695" s="873">
        <v>0</v>
      </c>
      <c r="G695" s="123">
        <v>1.6</v>
      </c>
      <c r="H695" s="6">
        <v>0</v>
      </c>
      <c r="I695" s="6">
        <v>0</v>
      </c>
      <c r="J695" s="127">
        <v>0</v>
      </c>
    </row>
    <row r="696" spans="1:10" ht="12" customHeight="1" outlineLevel="1">
      <c r="A696" s="14" t="s">
        <v>1375</v>
      </c>
      <c r="B696" s="14">
        <v>120</v>
      </c>
      <c r="C696" s="14">
        <v>5909</v>
      </c>
      <c r="D696" s="14">
        <v>6409</v>
      </c>
      <c r="E696" s="15" t="s">
        <v>798</v>
      </c>
      <c r="F696" s="873">
        <v>0</v>
      </c>
      <c r="G696" s="123">
        <v>728.9</v>
      </c>
      <c r="H696" s="6">
        <v>0</v>
      </c>
      <c r="I696" s="6">
        <v>0</v>
      </c>
      <c r="J696" s="127">
        <v>0</v>
      </c>
    </row>
    <row r="697" spans="1:10" ht="12" customHeight="1">
      <c r="A697" s="856"/>
      <c r="B697" s="857" t="s">
        <v>1507</v>
      </c>
      <c r="C697" s="1082"/>
      <c r="D697" s="1082"/>
      <c r="E697" s="859" t="s">
        <v>1619</v>
      </c>
      <c r="F697" s="880">
        <f>SUBTOTAL(9,F651:F696)</f>
        <v>100248</v>
      </c>
      <c r="G697" s="892">
        <f>SUBTOTAL(9,G651:G696)</f>
        <v>113142.10000000003</v>
      </c>
      <c r="H697" s="860">
        <f>SUBTOTAL(9,H651:H696)</f>
        <v>169090</v>
      </c>
      <c r="I697" s="860">
        <f>SUBTOTAL(9,I651:I696)</f>
        <v>174316.40000000002</v>
      </c>
      <c r="J697" s="902">
        <f>SUBTOTAL(9,J651:J673)</f>
        <v>171752</v>
      </c>
    </row>
    <row r="698" spans="1:51" s="8" customFormat="1" ht="12" customHeight="1" outlineLevel="1">
      <c r="A698" s="14">
        <v>2430</v>
      </c>
      <c r="B698" s="14">
        <v>121</v>
      </c>
      <c r="C698" s="14">
        <v>5136</v>
      </c>
      <c r="D698" s="14">
        <v>3322</v>
      </c>
      <c r="E698" s="15" t="s">
        <v>1385</v>
      </c>
      <c r="F698" s="873">
        <v>0</v>
      </c>
      <c r="G698" s="123">
        <v>0</v>
      </c>
      <c r="H698" s="6">
        <v>0</v>
      </c>
      <c r="I698" s="6">
        <v>0</v>
      </c>
      <c r="J698" s="127">
        <v>7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</row>
    <row r="699" spans="1:10" ht="12" customHeight="1" outlineLevel="1">
      <c r="A699" s="14">
        <v>2431</v>
      </c>
      <c r="B699" s="14">
        <v>121</v>
      </c>
      <c r="C699" s="14">
        <v>5137</v>
      </c>
      <c r="D699" s="14">
        <v>3322</v>
      </c>
      <c r="E699" s="15" t="s">
        <v>279</v>
      </c>
      <c r="F699" s="873">
        <v>0</v>
      </c>
      <c r="G699" s="123">
        <v>0</v>
      </c>
      <c r="H699" s="6">
        <v>0</v>
      </c>
      <c r="I699" s="6">
        <v>20</v>
      </c>
      <c r="J699" s="899">
        <v>20</v>
      </c>
    </row>
    <row r="700" spans="1:10" ht="12" customHeight="1" outlineLevel="1">
      <c r="A700" s="14">
        <v>2432</v>
      </c>
      <c r="B700" s="14">
        <v>121</v>
      </c>
      <c r="C700" s="14">
        <v>5139</v>
      </c>
      <c r="D700" s="14">
        <v>3322</v>
      </c>
      <c r="E700" s="15" t="s">
        <v>556</v>
      </c>
      <c r="F700" s="873">
        <v>0</v>
      </c>
      <c r="G700" s="123">
        <v>0</v>
      </c>
      <c r="H700" s="6">
        <v>0</v>
      </c>
      <c r="I700" s="6">
        <v>10</v>
      </c>
      <c r="J700" s="899">
        <v>10</v>
      </c>
    </row>
    <row r="701" spans="1:10" ht="12" customHeight="1" outlineLevel="1">
      <c r="A701" s="14">
        <v>2433</v>
      </c>
      <c r="B701" s="14">
        <v>121</v>
      </c>
      <c r="C701" s="14">
        <v>5164</v>
      </c>
      <c r="D701" s="14">
        <v>3322</v>
      </c>
      <c r="E701" s="15" t="s">
        <v>1496</v>
      </c>
      <c r="F701" s="873">
        <v>0</v>
      </c>
      <c r="G701" s="123">
        <v>0</v>
      </c>
      <c r="H701" s="6">
        <v>0</v>
      </c>
      <c r="I701" s="6">
        <v>0</v>
      </c>
      <c r="J701" s="899">
        <v>15</v>
      </c>
    </row>
    <row r="702" spans="1:10" ht="12" customHeight="1" outlineLevel="1">
      <c r="A702" s="14">
        <v>2434</v>
      </c>
      <c r="B702" s="14">
        <v>121</v>
      </c>
      <c r="C702" s="14">
        <v>5166</v>
      </c>
      <c r="D702" s="14">
        <v>3322</v>
      </c>
      <c r="E702" s="15" t="s">
        <v>1339</v>
      </c>
      <c r="F702" s="873">
        <v>0</v>
      </c>
      <c r="G702" s="123">
        <v>0</v>
      </c>
      <c r="H702" s="6">
        <v>0</v>
      </c>
      <c r="I702" s="6">
        <v>40</v>
      </c>
      <c r="J702" s="899">
        <v>40</v>
      </c>
    </row>
    <row r="703" spans="1:10" ht="12" customHeight="1" outlineLevel="1">
      <c r="A703" s="14">
        <v>2435</v>
      </c>
      <c r="B703" s="14">
        <v>121</v>
      </c>
      <c r="C703" s="14">
        <v>5166</v>
      </c>
      <c r="D703" s="14">
        <v>3322</v>
      </c>
      <c r="E703" s="15" t="s">
        <v>1645</v>
      </c>
      <c r="F703" s="873">
        <v>0</v>
      </c>
      <c r="G703" s="123">
        <v>0</v>
      </c>
      <c r="H703" s="6">
        <v>0</v>
      </c>
      <c r="I703" s="6">
        <v>0</v>
      </c>
      <c r="J703" s="899">
        <v>20</v>
      </c>
    </row>
    <row r="704" spans="1:10" ht="12" customHeight="1" outlineLevel="1">
      <c r="A704" s="14">
        <v>2436</v>
      </c>
      <c r="B704" s="14">
        <v>121</v>
      </c>
      <c r="C704" s="14">
        <v>5169</v>
      </c>
      <c r="D704" s="14">
        <v>3322</v>
      </c>
      <c r="E704" s="15" t="s">
        <v>1536</v>
      </c>
      <c r="F704" s="873">
        <v>0</v>
      </c>
      <c r="G704" s="123">
        <v>0</v>
      </c>
      <c r="H704" s="6">
        <v>0</v>
      </c>
      <c r="I704" s="6">
        <v>67</v>
      </c>
      <c r="J704" s="899">
        <v>200</v>
      </c>
    </row>
    <row r="705" spans="1:10" ht="12" customHeight="1" outlineLevel="1">
      <c r="A705" s="14">
        <v>2437</v>
      </c>
      <c r="B705" s="14">
        <v>121</v>
      </c>
      <c r="C705" s="14">
        <v>5169</v>
      </c>
      <c r="D705" s="14">
        <v>3322</v>
      </c>
      <c r="E705" s="15" t="s">
        <v>339</v>
      </c>
      <c r="F705" s="873">
        <v>0</v>
      </c>
      <c r="G705" s="123">
        <v>0</v>
      </c>
      <c r="H705" s="6">
        <v>0</v>
      </c>
      <c r="I705" s="6">
        <v>73</v>
      </c>
      <c r="J705" s="899">
        <v>100</v>
      </c>
    </row>
    <row r="706" spans="1:10" ht="12" customHeight="1" outlineLevel="1">
      <c r="A706" s="14">
        <v>2438</v>
      </c>
      <c r="B706" s="14">
        <v>121</v>
      </c>
      <c r="C706" s="14">
        <v>5169</v>
      </c>
      <c r="D706" s="14">
        <v>3322</v>
      </c>
      <c r="E706" s="15" t="s">
        <v>1493</v>
      </c>
      <c r="F706" s="873">
        <v>0</v>
      </c>
      <c r="G706" s="123">
        <v>0</v>
      </c>
      <c r="H706" s="6">
        <v>0</v>
      </c>
      <c r="I706" s="6">
        <v>0</v>
      </c>
      <c r="J706" s="899">
        <v>25</v>
      </c>
    </row>
    <row r="707" spans="1:10" ht="12" customHeight="1" outlineLevel="1">
      <c r="A707" s="14">
        <v>2439</v>
      </c>
      <c r="B707" s="14">
        <v>121</v>
      </c>
      <c r="C707" s="14">
        <v>5169</v>
      </c>
      <c r="D707" s="14">
        <v>3322</v>
      </c>
      <c r="E707" s="15" t="s">
        <v>650</v>
      </c>
      <c r="F707" s="873">
        <v>0</v>
      </c>
      <c r="G707" s="123">
        <v>0</v>
      </c>
      <c r="H707" s="6">
        <v>0</v>
      </c>
      <c r="I707" s="6">
        <v>0</v>
      </c>
      <c r="J707" s="899">
        <v>40</v>
      </c>
    </row>
    <row r="708" spans="1:10" ht="12" customHeight="1" outlineLevel="1">
      <c r="A708" s="14">
        <v>2440</v>
      </c>
      <c r="B708" s="14">
        <v>121</v>
      </c>
      <c r="C708" s="14">
        <v>5169</v>
      </c>
      <c r="D708" s="14">
        <v>3322</v>
      </c>
      <c r="E708" s="15" t="s">
        <v>1494</v>
      </c>
      <c r="F708" s="873">
        <v>0</v>
      </c>
      <c r="G708" s="123">
        <v>0</v>
      </c>
      <c r="H708" s="6">
        <v>0</v>
      </c>
      <c r="I708" s="6">
        <v>0</v>
      </c>
      <c r="J708" s="899">
        <v>20</v>
      </c>
    </row>
    <row r="709" spans="1:10" ht="12" customHeight="1" outlineLevel="1">
      <c r="A709" s="14">
        <v>2441</v>
      </c>
      <c r="B709" s="14">
        <v>121</v>
      </c>
      <c r="C709" s="14">
        <v>5169</v>
      </c>
      <c r="D709" s="14">
        <v>3322</v>
      </c>
      <c r="E709" s="15" t="s">
        <v>1495</v>
      </c>
      <c r="F709" s="873">
        <v>0</v>
      </c>
      <c r="G709" s="123">
        <v>0</v>
      </c>
      <c r="H709" s="6">
        <v>0</v>
      </c>
      <c r="I709" s="6">
        <v>0</v>
      </c>
      <c r="J709" s="899">
        <v>50</v>
      </c>
    </row>
    <row r="710" spans="1:10" ht="12" customHeight="1" outlineLevel="1">
      <c r="A710" s="14">
        <v>2442</v>
      </c>
      <c r="B710" s="14">
        <v>121</v>
      </c>
      <c r="C710" s="14">
        <v>5171</v>
      </c>
      <c r="D710" s="14">
        <v>3322</v>
      </c>
      <c r="E710" s="15" t="s">
        <v>1481</v>
      </c>
      <c r="F710" s="873">
        <v>0</v>
      </c>
      <c r="G710" s="123">
        <v>0</v>
      </c>
      <c r="H710" s="6">
        <v>0</v>
      </c>
      <c r="I710" s="6">
        <v>0</v>
      </c>
      <c r="J710" s="899">
        <v>600</v>
      </c>
    </row>
    <row r="711" spans="1:10" ht="12" customHeight="1" outlineLevel="1">
      <c r="A711" s="14">
        <v>2443</v>
      </c>
      <c r="B711" s="14">
        <v>121</v>
      </c>
      <c r="C711" s="14">
        <v>5213</v>
      </c>
      <c r="D711" s="14">
        <v>3322</v>
      </c>
      <c r="E711" s="35" t="s">
        <v>1648</v>
      </c>
      <c r="F711" s="873">
        <v>0</v>
      </c>
      <c r="G711" s="123">
        <v>0</v>
      </c>
      <c r="H711" s="6">
        <v>0</v>
      </c>
      <c r="I711" s="6">
        <v>0</v>
      </c>
      <c r="J711" s="899">
        <v>4995</v>
      </c>
    </row>
    <row r="712" spans="1:10" ht="12" customHeight="1" outlineLevel="1">
      <c r="A712" s="14" t="s">
        <v>1375</v>
      </c>
      <c r="B712" s="14">
        <v>121</v>
      </c>
      <c r="C712" s="14">
        <v>5219</v>
      </c>
      <c r="D712" s="14">
        <v>3322</v>
      </c>
      <c r="E712" s="15" t="s">
        <v>1657</v>
      </c>
      <c r="F712" s="873">
        <v>0</v>
      </c>
      <c r="G712" s="123">
        <v>0</v>
      </c>
      <c r="H712" s="6">
        <v>0</v>
      </c>
      <c r="I712" s="6">
        <v>752</v>
      </c>
      <c r="J712" s="899">
        <v>0</v>
      </c>
    </row>
    <row r="713" spans="1:10" ht="12" customHeight="1" outlineLevel="1">
      <c r="A713" s="14" t="s">
        <v>1375</v>
      </c>
      <c r="B713" s="14">
        <v>121</v>
      </c>
      <c r="C713" s="14">
        <v>5493</v>
      </c>
      <c r="D713" s="14">
        <v>3322</v>
      </c>
      <c r="E713" s="15" t="s">
        <v>1678</v>
      </c>
      <c r="F713" s="873">
        <v>0</v>
      </c>
      <c r="G713" s="123">
        <v>0</v>
      </c>
      <c r="H713" s="6">
        <v>0</v>
      </c>
      <c r="I713" s="6">
        <v>538</v>
      </c>
      <c r="J713" s="899">
        <v>0</v>
      </c>
    </row>
    <row r="714" spans="1:10" ht="12" customHeight="1" outlineLevel="1">
      <c r="A714" s="14" t="s">
        <v>1375</v>
      </c>
      <c r="B714" s="14">
        <v>121</v>
      </c>
      <c r="C714" s="14">
        <v>5223</v>
      </c>
      <c r="D714" s="14">
        <v>3322</v>
      </c>
      <c r="E714" s="15" t="s">
        <v>1671</v>
      </c>
      <c r="F714" s="873">
        <v>0</v>
      </c>
      <c r="G714" s="123">
        <v>0</v>
      </c>
      <c r="H714" s="6">
        <v>0</v>
      </c>
      <c r="I714" s="6">
        <v>310</v>
      </c>
      <c r="J714" s="899">
        <v>0</v>
      </c>
    </row>
    <row r="715" spans="1:10" ht="12" customHeight="1">
      <c r="A715" s="856"/>
      <c r="B715" s="857" t="s">
        <v>168</v>
      </c>
      <c r="C715" s="1082"/>
      <c r="D715" s="1082"/>
      <c r="E715" s="859" t="s">
        <v>75</v>
      </c>
      <c r="F715" s="880">
        <f>SUBTOTAL(9,F698:F714)</f>
        <v>0</v>
      </c>
      <c r="G715" s="892">
        <f>SUBTOTAL(9,G698:G714)</f>
        <v>0</v>
      </c>
      <c r="H715" s="860">
        <f>SUBTOTAL(9,H698:H714)</f>
        <v>0</v>
      </c>
      <c r="I715" s="860">
        <f>SUBTOTAL(9,I698:I714)</f>
        <v>1810</v>
      </c>
      <c r="J715" s="902">
        <f>SUBTOTAL(9,J698:J714)</f>
        <v>6142</v>
      </c>
    </row>
    <row r="716" spans="1:10" ht="12" customHeight="1" outlineLevel="1">
      <c r="A716" s="37">
        <v>2444</v>
      </c>
      <c r="B716" s="14">
        <v>122</v>
      </c>
      <c r="C716" s="37">
        <v>5138</v>
      </c>
      <c r="D716" s="37">
        <v>2140</v>
      </c>
      <c r="E716" s="38" t="s">
        <v>268</v>
      </c>
      <c r="F716" s="878">
        <v>0</v>
      </c>
      <c r="G716" s="886">
        <v>25.7</v>
      </c>
      <c r="H716" s="34">
        <v>350</v>
      </c>
      <c r="I716" s="34">
        <v>350</v>
      </c>
      <c r="J716" s="899">
        <v>375</v>
      </c>
    </row>
    <row r="717" spans="1:10" ht="12" customHeight="1" outlineLevel="1">
      <c r="A717" s="37">
        <v>2445</v>
      </c>
      <c r="B717" s="14">
        <v>122</v>
      </c>
      <c r="C717" s="37" t="s">
        <v>1311</v>
      </c>
      <c r="D717" s="37" t="s">
        <v>1349</v>
      </c>
      <c r="E717" s="38" t="s">
        <v>10</v>
      </c>
      <c r="F717" s="878">
        <v>0</v>
      </c>
      <c r="G717" s="890">
        <v>141.7</v>
      </c>
      <c r="H717" s="34">
        <v>500</v>
      </c>
      <c r="I717" s="34">
        <v>500</v>
      </c>
      <c r="J717" s="899">
        <v>1400</v>
      </c>
    </row>
    <row r="718" spans="1:10" ht="12" customHeight="1" outlineLevel="1">
      <c r="A718" s="37">
        <v>2446</v>
      </c>
      <c r="B718" s="14">
        <v>122</v>
      </c>
      <c r="C718" s="37" t="s">
        <v>1311</v>
      </c>
      <c r="D718" s="37" t="s">
        <v>1349</v>
      </c>
      <c r="E718" s="15" t="s">
        <v>556</v>
      </c>
      <c r="F718" s="878">
        <v>0</v>
      </c>
      <c r="G718" s="886">
        <v>350.2</v>
      </c>
      <c r="H718" s="34">
        <v>100</v>
      </c>
      <c r="I718" s="34">
        <v>100</v>
      </c>
      <c r="J718" s="899">
        <v>100</v>
      </c>
    </row>
    <row r="719" spans="1:10" ht="12" customHeight="1" outlineLevel="1">
      <c r="A719" s="37">
        <v>2447</v>
      </c>
      <c r="B719" s="14">
        <v>122</v>
      </c>
      <c r="C719" s="14">
        <v>5163</v>
      </c>
      <c r="D719" s="14">
        <v>3636</v>
      </c>
      <c r="E719" s="15" t="s">
        <v>1469</v>
      </c>
      <c r="F719" s="878">
        <v>0</v>
      </c>
      <c r="G719" s="889">
        <v>0</v>
      </c>
      <c r="H719" s="25">
        <v>10</v>
      </c>
      <c r="I719" s="25">
        <v>10</v>
      </c>
      <c r="J719" s="127">
        <v>10</v>
      </c>
    </row>
    <row r="720" spans="1:10" ht="12" customHeight="1" outlineLevel="1">
      <c r="A720" s="37">
        <v>2448</v>
      </c>
      <c r="B720" s="14">
        <v>122</v>
      </c>
      <c r="C720" s="14">
        <v>5164</v>
      </c>
      <c r="D720" s="14">
        <v>3636</v>
      </c>
      <c r="E720" s="15" t="s">
        <v>1323</v>
      </c>
      <c r="F720" s="878">
        <v>0</v>
      </c>
      <c r="G720" s="889">
        <v>6.5</v>
      </c>
      <c r="H720" s="25">
        <v>700</v>
      </c>
      <c r="I720" s="25">
        <v>700</v>
      </c>
      <c r="J720" s="127">
        <v>400</v>
      </c>
    </row>
    <row r="721" spans="1:10" ht="12" customHeight="1" outlineLevel="1">
      <c r="A721" s="37">
        <v>2449</v>
      </c>
      <c r="B721" s="14">
        <v>122</v>
      </c>
      <c r="C721" s="14" t="s">
        <v>1401</v>
      </c>
      <c r="D721" s="14">
        <v>3636</v>
      </c>
      <c r="E721" s="15" t="s">
        <v>1339</v>
      </c>
      <c r="F721" s="878">
        <v>0</v>
      </c>
      <c r="G721" s="889">
        <v>15</v>
      </c>
      <c r="H721" s="25">
        <v>700</v>
      </c>
      <c r="I721" s="25">
        <v>700</v>
      </c>
      <c r="J721" s="127">
        <v>500</v>
      </c>
    </row>
    <row r="722" spans="1:10" ht="12" customHeight="1" outlineLevel="1">
      <c r="A722" s="37">
        <v>2450</v>
      </c>
      <c r="B722" s="14">
        <v>122</v>
      </c>
      <c r="C722" s="37" t="s">
        <v>1327</v>
      </c>
      <c r="D722" s="37" t="s">
        <v>1349</v>
      </c>
      <c r="E722" s="38" t="s">
        <v>672</v>
      </c>
      <c r="F722" s="878">
        <v>0</v>
      </c>
      <c r="G722" s="890">
        <v>0</v>
      </c>
      <c r="H722" s="34">
        <v>150</v>
      </c>
      <c r="I722" s="34">
        <v>150</v>
      </c>
      <c r="J722" s="899">
        <v>150</v>
      </c>
    </row>
    <row r="723" spans="1:10" ht="13.5" customHeight="1" outlineLevel="1">
      <c r="A723" s="37">
        <v>2451</v>
      </c>
      <c r="B723" s="14">
        <v>122</v>
      </c>
      <c r="C723" s="37" t="s">
        <v>1327</v>
      </c>
      <c r="D723" s="37" t="s">
        <v>1349</v>
      </c>
      <c r="E723" s="38" t="s">
        <v>299</v>
      </c>
      <c r="F723" s="878">
        <v>0</v>
      </c>
      <c r="G723" s="886">
        <v>110.6</v>
      </c>
      <c r="H723" s="34">
        <v>125</v>
      </c>
      <c r="I723" s="34">
        <v>125</v>
      </c>
      <c r="J723" s="127">
        <v>125</v>
      </c>
    </row>
    <row r="724" spans="1:10" ht="12" customHeight="1" outlineLevel="1">
      <c r="A724" s="37">
        <v>2452</v>
      </c>
      <c r="B724" s="14">
        <v>122</v>
      </c>
      <c r="C724" s="37" t="s">
        <v>1327</v>
      </c>
      <c r="D724" s="37" t="s">
        <v>1349</v>
      </c>
      <c r="E724" s="38" t="s">
        <v>448</v>
      </c>
      <c r="F724" s="878">
        <v>0</v>
      </c>
      <c r="G724" s="890">
        <v>0</v>
      </c>
      <c r="H724" s="34">
        <v>50</v>
      </c>
      <c r="I724" s="34">
        <v>50</v>
      </c>
      <c r="J724" s="127">
        <v>300</v>
      </c>
    </row>
    <row r="725" spans="1:10" ht="12" customHeight="1" outlineLevel="1">
      <c r="A725" s="37">
        <v>2453</v>
      </c>
      <c r="B725" s="14">
        <v>122</v>
      </c>
      <c r="C725" s="37" t="s">
        <v>1327</v>
      </c>
      <c r="D725" s="37" t="s">
        <v>1349</v>
      </c>
      <c r="E725" s="38" t="s">
        <v>323</v>
      </c>
      <c r="F725" s="878">
        <v>0</v>
      </c>
      <c r="G725" s="886">
        <v>272.7</v>
      </c>
      <c r="H725" s="34">
        <v>125</v>
      </c>
      <c r="I725" s="34">
        <v>125</v>
      </c>
      <c r="J725" s="127">
        <v>80</v>
      </c>
    </row>
    <row r="726" spans="1:10" ht="12" customHeight="1" outlineLevel="1">
      <c r="A726" s="37">
        <v>2454</v>
      </c>
      <c r="B726" s="14">
        <v>122</v>
      </c>
      <c r="C726" s="14" t="s">
        <v>1327</v>
      </c>
      <c r="D726" s="14">
        <v>3636</v>
      </c>
      <c r="E726" s="15" t="s">
        <v>447</v>
      </c>
      <c r="F726" s="878">
        <v>0</v>
      </c>
      <c r="G726" s="889">
        <v>460.8</v>
      </c>
      <c r="H726" s="25">
        <v>1500</v>
      </c>
      <c r="I726" s="25">
        <v>1500</v>
      </c>
      <c r="J726" s="127">
        <v>850</v>
      </c>
    </row>
    <row r="727" spans="1:10" ht="12" customHeight="1" outlineLevel="1">
      <c r="A727" s="37">
        <v>2455</v>
      </c>
      <c r="B727" s="14">
        <v>122</v>
      </c>
      <c r="C727" s="14" t="s">
        <v>1327</v>
      </c>
      <c r="D727" s="14">
        <v>3636</v>
      </c>
      <c r="E727" s="15" t="s">
        <v>342</v>
      </c>
      <c r="F727" s="878">
        <v>0</v>
      </c>
      <c r="G727" s="889">
        <v>12.6</v>
      </c>
      <c r="H727" s="25">
        <v>30</v>
      </c>
      <c r="I727" s="25">
        <v>30</v>
      </c>
      <c r="J727" s="127">
        <v>40</v>
      </c>
    </row>
    <row r="728" spans="1:10" ht="12" customHeight="1" outlineLevel="1">
      <c r="A728" s="37">
        <v>2456</v>
      </c>
      <c r="B728" s="14">
        <v>122</v>
      </c>
      <c r="C728" s="14" t="s">
        <v>1327</v>
      </c>
      <c r="D728" s="14">
        <v>3636</v>
      </c>
      <c r="E728" s="15" t="s">
        <v>321</v>
      </c>
      <c r="F728" s="878">
        <v>0</v>
      </c>
      <c r="G728" s="889">
        <v>1</v>
      </c>
      <c r="H728" s="25">
        <v>600</v>
      </c>
      <c r="I728" s="25">
        <v>600</v>
      </c>
      <c r="J728" s="127">
        <v>1200</v>
      </c>
    </row>
    <row r="729" spans="1:10" ht="12" customHeight="1" outlineLevel="1">
      <c r="A729" s="37">
        <v>2457</v>
      </c>
      <c r="B729" s="14">
        <v>122</v>
      </c>
      <c r="C729" s="42">
        <v>5169</v>
      </c>
      <c r="D729" s="14">
        <v>3636</v>
      </c>
      <c r="E729" s="55" t="s">
        <v>673</v>
      </c>
      <c r="F729" s="878">
        <v>0</v>
      </c>
      <c r="G729" s="889">
        <v>330.9</v>
      </c>
      <c r="H729" s="25">
        <v>2714</v>
      </c>
      <c r="I729" s="25">
        <v>3589.6</v>
      </c>
      <c r="J729" s="127">
        <v>2700</v>
      </c>
    </row>
    <row r="730" spans="1:10" ht="12" customHeight="1" outlineLevel="1">
      <c r="A730" s="37">
        <v>2458</v>
      </c>
      <c r="B730" s="14">
        <v>122</v>
      </c>
      <c r="C730" s="14">
        <v>5175</v>
      </c>
      <c r="D730" s="14">
        <v>2140</v>
      </c>
      <c r="E730" s="15" t="s">
        <v>1419</v>
      </c>
      <c r="F730" s="878">
        <v>0</v>
      </c>
      <c r="G730" s="889">
        <v>0</v>
      </c>
      <c r="H730" s="25">
        <v>0</v>
      </c>
      <c r="I730" s="25">
        <v>0</v>
      </c>
      <c r="J730" s="127">
        <v>50</v>
      </c>
    </row>
    <row r="731" spans="1:10" ht="12" customHeight="1" outlineLevel="1">
      <c r="A731" s="37">
        <v>2459</v>
      </c>
      <c r="B731" s="14">
        <v>122</v>
      </c>
      <c r="C731" s="14" t="s">
        <v>1334</v>
      </c>
      <c r="D731" s="14">
        <v>3636</v>
      </c>
      <c r="E731" s="15" t="s">
        <v>1466</v>
      </c>
      <c r="F731" s="878">
        <v>0</v>
      </c>
      <c r="G731" s="889">
        <v>0</v>
      </c>
      <c r="H731" s="25">
        <v>30</v>
      </c>
      <c r="I731" s="25">
        <v>30</v>
      </c>
      <c r="J731" s="127">
        <v>30</v>
      </c>
    </row>
    <row r="732" spans="1:10" ht="12" customHeight="1" outlineLevel="1">
      <c r="A732" s="37">
        <v>2460</v>
      </c>
      <c r="B732" s="14">
        <v>122</v>
      </c>
      <c r="C732" s="14">
        <v>5194</v>
      </c>
      <c r="D732" s="14">
        <v>2140</v>
      </c>
      <c r="E732" s="15" t="s">
        <v>1420</v>
      </c>
      <c r="F732" s="878">
        <v>0</v>
      </c>
      <c r="G732" s="889">
        <v>0</v>
      </c>
      <c r="H732" s="25">
        <v>0</v>
      </c>
      <c r="I732" s="25">
        <v>0</v>
      </c>
      <c r="J732" s="127">
        <v>300</v>
      </c>
    </row>
    <row r="733" spans="1:10" ht="12" customHeight="1" outlineLevel="1">
      <c r="A733" s="37">
        <v>2461</v>
      </c>
      <c r="B733" s="14">
        <v>122</v>
      </c>
      <c r="C733" s="37">
        <v>5194</v>
      </c>
      <c r="D733" s="37" t="s">
        <v>1349</v>
      </c>
      <c r="E733" s="38" t="s">
        <v>1421</v>
      </c>
      <c r="F733" s="878">
        <v>0</v>
      </c>
      <c r="G733" s="890">
        <v>0</v>
      </c>
      <c r="H733" s="34">
        <v>0</v>
      </c>
      <c r="I733" s="34">
        <v>0</v>
      </c>
      <c r="J733" s="899">
        <v>200</v>
      </c>
    </row>
    <row r="734" spans="1:10" ht="12" customHeight="1" outlineLevel="1">
      <c r="A734" s="37" t="s">
        <v>1375</v>
      </c>
      <c r="B734" s="14">
        <v>122</v>
      </c>
      <c r="C734" s="37" t="s">
        <v>1311</v>
      </c>
      <c r="D734" s="37" t="s">
        <v>1349</v>
      </c>
      <c r="E734" s="38" t="s">
        <v>11</v>
      </c>
      <c r="F734" s="878">
        <v>0</v>
      </c>
      <c r="G734" s="890">
        <v>0</v>
      </c>
      <c r="H734" s="34">
        <v>350</v>
      </c>
      <c r="I734" s="34">
        <v>350</v>
      </c>
      <c r="J734" s="899">
        <v>0</v>
      </c>
    </row>
    <row r="735" spans="1:10" ht="12" customHeight="1" outlineLevel="1">
      <c r="A735" s="14" t="s">
        <v>1375</v>
      </c>
      <c r="B735" s="14">
        <v>122</v>
      </c>
      <c r="C735" s="37" t="s">
        <v>1327</v>
      </c>
      <c r="D735" s="37" t="s">
        <v>1349</v>
      </c>
      <c r="E735" s="38" t="s">
        <v>297</v>
      </c>
      <c r="F735" s="878">
        <v>0</v>
      </c>
      <c r="G735" s="886">
        <v>15</v>
      </c>
      <c r="H735" s="34">
        <v>150</v>
      </c>
      <c r="I735" s="34">
        <v>150</v>
      </c>
      <c r="J735" s="899">
        <v>0</v>
      </c>
    </row>
    <row r="736" spans="1:10" ht="12" customHeight="1" outlineLevel="1">
      <c r="A736" s="14" t="s">
        <v>1375</v>
      </c>
      <c r="B736" s="14">
        <v>122</v>
      </c>
      <c r="C736" s="37" t="s">
        <v>1327</v>
      </c>
      <c r="D736" s="37" t="s">
        <v>1349</v>
      </c>
      <c r="E736" s="38" t="s">
        <v>298</v>
      </c>
      <c r="F736" s="878">
        <v>0</v>
      </c>
      <c r="G736" s="886">
        <v>112.3</v>
      </c>
      <c r="H736" s="34">
        <v>400</v>
      </c>
      <c r="I736" s="34">
        <v>400</v>
      </c>
      <c r="J736" s="127">
        <v>0</v>
      </c>
    </row>
    <row r="737" spans="1:10" ht="12" customHeight="1">
      <c r="A737" s="856"/>
      <c r="B737" s="857" t="s">
        <v>1368</v>
      </c>
      <c r="C737" s="1082"/>
      <c r="D737" s="1083"/>
      <c r="E737" s="859" t="s">
        <v>1363</v>
      </c>
      <c r="F737" s="880">
        <f>SUBTOTAL(9,F716:F731)</f>
        <v>0</v>
      </c>
      <c r="G737" s="892">
        <f>SUBTOTAL(9,G716:G736)</f>
        <v>1854.9999999999998</v>
      </c>
      <c r="H737" s="860">
        <f>SUBTOTAL(9,H716:H736)</f>
        <v>8584</v>
      </c>
      <c r="I737" s="860">
        <f>SUBTOTAL(9,I716:I736)</f>
        <v>9459.6</v>
      </c>
      <c r="J737" s="902">
        <f>SUBTOTAL(9,J716:J736)</f>
        <v>8810</v>
      </c>
    </row>
    <row r="738" spans="1:10" ht="12" customHeight="1" outlineLevel="1">
      <c r="A738" s="14">
        <v>2462</v>
      </c>
      <c r="B738" s="14" t="s">
        <v>1256</v>
      </c>
      <c r="C738" s="14" t="s">
        <v>1396</v>
      </c>
      <c r="D738" s="14" t="s">
        <v>1257</v>
      </c>
      <c r="E738" s="15" t="s">
        <v>1140</v>
      </c>
      <c r="F738" s="873">
        <v>50</v>
      </c>
      <c r="G738" s="123">
        <v>149.2</v>
      </c>
      <c r="H738" s="6">
        <v>90</v>
      </c>
      <c r="I738" s="6">
        <v>90</v>
      </c>
      <c r="J738" s="127">
        <v>90</v>
      </c>
    </row>
    <row r="739" spans="1:10" ht="12" customHeight="1" outlineLevel="1">
      <c r="A739" s="14">
        <v>2463</v>
      </c>
      <c r="B739" s="14">
        <v>191</v>
      </c>
      <c r="C739" s="14" t="s">
        <v>1396</v>
      </c>
      <c r="D739" s="14" t="s">
        <v>1257</v>
      </c>
      <c r="E739" s="15" t="s">
        <v>876</v>
      </c>
      <c r="F739" s="873">
        <v>0</v>
      </c>
      <c r="G739" s="123">
        <v>0</v>
      </c>
      <c r="H739" s="10">
        <v>0</v>
      </c>
      <c r="I739" s="10">
        <v>18.5</v>
      </c>
      <c r="J739" s="899">
        <v>20</v>
      </c>
    </row>
    <row r="740" spans="1:10" ht="12" customHeight="1" outlineLevel="1">
      <c r="A740" s="14">
        <v>2464</v>
      </c>
      <c r="B740" s="14">
        <v>191</v>
      </c>
      <c r="C740" s="14" t="s">
        <v>1396</v>
      </c>
      <c r="D740" s="14" t="s">
        <v>1257</v>
      </c>
      <c r="E740" s="15" t="s">
        <v>878</v>
      </c>
      <c r="F740" s="873">
        <v>0</v>
      </c>
      <c r="G740" s="123">
        <v>0</v>
      </c>
      <c r="H740" s="10">
        <v>0</v>
      </c>
      <c r="I740" s="6">
        <v>5.4</v>
      </c>
      <c r="J740" s="901">
        <v>25</v>
      </c>
    </row>
    <row r="741" spans="1:10" ht="12" customHeight="1" outlineLevel="1">
      <c r="A741" s="14">
        <v>2465</v>
      </c>
      <c r="B741" s="14">
        <v>191</v>
      </c>
      <c r="C741" s="14">
        <v>5134</v>
      </c>
      <c r="D741" s="14">
        <v>3419</v>
      </c>
      <c r="E741" s="15" t="s">
        <v>875</v>
      </c>
      <c r="F741" s="873">
        <v>0</v>
      </c>
      <c r="G741" s="123">
        <v>0</v>
      </c>
      <c r="H741" s="10">
        <v>0</v>
      </c>
      <c r="I741" s="10">
        <v>2</v>
      </c>
      <c r="J741" s="899">
        <v>1</v>
      </c>
    </row>
    <row r="742" spans="1:10" ht="12" customHeight="1" outlineLevel="1">
      <c r="A742" s="14">
        <v>2466</v>
      </c>
      <c r="B742" s="14">
        <v>191</v>
      </c>
      <c r="C742" s="14">
        <v>5134</v>
      </c>
      <c r="D742" s="14">
        <v>3419</v>
      </c>
      <c r="E742" s="15" t="s">
        <v>1159</v>
      </c>
      <c r="F742" s="873">
        <v>0</v>
      </c>
      <c r="G742" s="123">
        <v>0</v>
      </c>
      <c r="H742" s="10">
        <v>0</v>
      </c>
      <c r="I742" s="10">
        <v>0</v>
      </c>
      <c r="J742" s="899">
        <v>3</v>
      </c>
    </row>
    <row r="743" spans="1:10" ht="12" customHeight="1" outlineLevel="1">
      <c r="A743" s="14">
        <v>2467</v>
      </c>
      <c r="B743" s="14" t="s">
        <v>1256</v>
      </c>
      <c r="C743" s="14" t="s">
        <v>1309</v>
      </c>
      <c r="D743" s="14" t="s">
        <v>1257</v>
      </c>
      <c r="E743" s="15" t="s">
        <v>1141</v>
      </c>
      <c r="F743" s="873">
        <v>15</v>
      </c>
      <c r="G743" s="123">
        <v>17.5</v>
      </c>
      <c r="H743" s="6">
        <v>15</v>
      </c>
      <c r="I743" s="6">
        <v>15</v>
      </c>
      <c r="J743" s="127">
        <v>15</v>
      </c>
    </row>
    <row r="744" spans="1:10" ht="12.75" outlineLevel="1">
      <c r="A744" s="14">
        <v>2468</v>
      </c>
      <c r="B744" s="14">
        <v>191</v>
      </c>
      <c r="C744" s="14">
        <v>5136</v>
      </c>
      <c r="D744" s="14">
        <v>3419</v>
      </c>
      <c r="E744" s="15" t="s">
        <v>874</v>
      </c>
      <c r="F744" s="873">
        <v>0</v>
      </c>
      <c r="G744" s="123">
        <v>0</v>
      </c>
      <c r="H744" s="10">
        <v>0</v>
      </c>
      <c r="I744" s="10">
        <v>2</v>
      </c>
      <c r="J744" s="899">
        <v>2</v>
      </c>
    </row>
    <row r="745" spans="1:10" ht="12" customHeight="1" outlineLevel="1">
      <c r="A745" s="14">
        <v>2469</v>
      </c>
      <c r="B745" s="14">
        <v>191</v>
      </c>
      <c r="C745" s="14">
        <v>5136</v>
      </c>
      <c r="D745" s="14">
        <v>3419</v>
      </c>
      <c r="E745" s="15" t="s">
        <v>1124</v>
      </c>
      <c r="F745" s="873">
        <v>0</v>
      </c>
      <c r="G745" s="123">
        <v>0</v>
      </c>
      <c r="H745" s="10">
        <v>0</v>
      </c>
      <c r="I745" s="6">
        <v>3</v>
      </c>
      <c r="J745" s="127">
        <v>3</v>
      </c>
    </row>
    <row r="746" spans="1:10" ht="12" customHeight="1" outlineLevel="1">
      <c r="A746" s="14">
        <v>2470</v>
      </c>
      <c r="B746" s="14" t="s">
        <v>1256</v>
      </c>
      <c r="C746" s="14" t="s">
        <v>1310</v>
      </c>
      <c r="D746" s="14" t="s">
        <v>1257</v>
      </c>
      <c r="E746" s="15" t="s">
        <v>1142</v>
      </c>
      <c r="F746" s="873">
        <v>100</v>
      </c>
      <c r="G746" s="123">
        <v>359.2</v>
      </c>
      <c r="H746" s="6">
        <v>150</v>
      </c>
      <c r="I746" s="6">
        <v>150</v>
      </c>
      <c r="J746" s="127">
        <v>140</v>
      </c>
    </row>
    <row r="747" spans="1:10" ht="12" customHeight="1" outlineLevel="1">
      <c r="A747" s="14">
        <v>2471</v>
      </c>
      <c r="B747" s="14">
        <v>191</v>
      </c>
      <c r="C747" s="14" t="s">
        <v>1310</v>
      </c>
      <c r="D747" s="14" t="s">
        <v>1257</v>
      </c>
      <c r="E747" s="15" t="s">
        <v>873</v>
      </c>
      <c r="F747" s="873">
        <v>0</v>
      </c>
      <c r="G747" s="123">
        <v>0</v>
      </c>
      <c r="H747" s="10">
        <v>0</v>
      </c>
      <c r="I747" s="10">
        <v>77</v>
      </c>
      <c r="J747" s="899">
        <v>50</v>
      </c>
    </row>
    <row r="748" spans="1:10" ht="13.5" customHeight="1" outlineLevel="1">
      <c r="A748" s="14">
        <v>2472</v>
      </c>
      <c r="B748" s="14">
        <v>191</v>
      </c>
      <c r="C748" s="14">
        <v>5137</v>
      </c>
      <c r="D748" s="14">
        <v>3419</v>
      </c>
      <c r="E748" s="15" t="s">
        <v>1125</v>
      </c>
      <c r="F748" s="873">
        <v>0</v>
      </c>
      <c r="G748" s="123">
        <v>0</v>
      </c>
      <c r="H748" s="10">
        <v>0</v>
      </c>
      <c r="I748" s="6">
        <v>30</v>
      </c>
      <c r="J748" s="127">
        <v>190</v>
      </c>
    </row>
    <row r="749" spans="1:10" ht="12" customHeight="1" outlineLevel="1">
      <c r="A749" s="14">
        <v>2473</v>
      </c>
      <c r="B749" s="14" t="s">
        <v>1256</v>
      </c>
      <c r="C749" s="14" t="s">
        <v>1311</v>
      </c>
      <c r="D749" s="14" t="s">
        <v>1257</v>
      </c>
      <c r="E749" s="15" t="s">
        <v>1143</v>
      </c>
      <c r="F749" s="873">
        <v>1050</v>
      </c>
      <c r="G749" s="123">
        <v>1183.4</v>
      </c>
      <c r="H749" s="6">
        <v>1200</v>
      </c>
      <c r="I749" s="6">
        <v>700</v>
      </c>
      <c r="J749" s="127">
        <v>850</v>
      </c>
    </row>
    <row r="750" spans="1:10" ht="12" customHeight="1" outlineLevel="1">
      <c r="A750" s="14">
        <v>2474</v>
      </c>
      <c r="B750" s="14">
        <v>191</v>
      </c>
      <c r="C750" s="14" t="s">
        <v>1311</v>
      </c>
      <c r="D750" s="14" t="s">
        <v>1257</v>
      </c>
      <c r="E750" s="15" t="s">
        <v>872</v>
      </c>
      <c r="F750" s="873">
        <v>0</v>
      </c>
      <c r="G750" s="123">
        <v>0</v>
      </c>
      <c r="H750" s="10">
        <v>0</v>
      </c>
      <c r="I750" s="10">
        <v>111.9</v>
      </c>
      <c r="J750" s="899">
        <v>220</v>
      </c>
    </row>
    <row r="751" spans="1:10" ht="12" customHeight="1" outlineLevel="1">
      <c r="A751" s="14">
        <v>2475</v>
      </c>
      <c r="B751" s="14">
        <v>191</v>
      </c>
      <c r="C751" s="14" t="s">
        <v>1311</v>
      </c>
      <c r="D751" s="14" t="s">
        <v>1257</v>
      </c>
      <c r="E751" s="15" t="s">
        <v>1126</v>
      </c>
      <c r="F751" s="873">
        <v>0</v>
      </c>
      <c r="G751" s="123">
        <v>0</v>
      </c>
      <c r="H751" s="10">
        <v>0</v>
      </c>
      <c r="I751" s="6">
        <v>142.5</v>
      </c>
      <c r="J751" s="127">
        <v>800</v>
      </c>
    </row>
    <row r="752" spans="1:10" ht="12" customHeight="1" outlineLevel="1">
      <c r="A752" s="14">
        <v>2476</v>
      </c>
      <c r="B752" s="14" t="s">
        <v>1256</v>
      </c>
      <c r="C752" s="14" t="s">
        <v>1312</v>
      </c>
      <c r="D752" s="14" t="s">
        <v>1257</v>
      </c>
      <c r="E752" s="15" t="s">
        <v>1144</v>
      </c>
      <c r="F752" s="873">
        <v>1600</v>
      </c>
      <c r="G752" s="123">
        <v>933.2</v>
      </c>
      <c r="H752" s="6">
        <v>1400</v>
      </c>
      <c r="I752" s="6">
        <v>2600</v>
      </c>
      <c r="J752" s="127">
        <v>2700</v>
      </c>
    </row>
    <row r="753" spans="1:10" ht="12" customHeight="1" outlineLevel="1">
      <c r="A753" s="14">
        <v>2477</v>
      </c>
      <c r="B753" s="14">
        <v>191</v>
      </c>
      <c r="C753" s="14" t="s">
        <v>1312</v>
      </c>
      <c r="D753" s="14" t="s">
        <v>1257</v>
      </c>
      <c r="E753" s="15" t="s">
        <v>871</v>
      </c>
      <c r="F753" s="873">
        <v>0</v>
      </c>
      <c r="G753" s="123">
        <v>0</v>
      </c>
      <c r="H753" s="10">
        <v>0</v>
      </c>
      <c r="I753" s="10">
        <v>90</v>
      </c>
      <c r="J753" s="899">
        <v>280</v>
      </c>
    </row>
    <row r="754" spans="1:10" ht="12" customHeight="1" outlineLevel="1">
      <c r="A754" s="14">
        <v>2478</v>
      </c>
      <c r="B754" s="14">
        <v>191</v>
      </c>
      <c r="C754" s="14" t="s">
        <v>1312</v>
      </c>
      <c r="D754" s="14" t="s">
        <v>1257</v>
      </c>
      <c r="E754" s="15" t="s">
        <v>1127</v>
      </c>
      <c r="F754" s="873">
        <v>0</v>
      </c>
      <c r="G754" s="123">
        <v>0</v>
      </c>
      <c r="H754" s="10">
        <v>0</v>
      </c>
      <c r="I754" s="6">
        <v>285.6</v>
      </c>
      <c r="J754" s="127">
        <v>800</v>
      </c>
    </row>
    <row r="755" spans="1:10" ht="12" customHeight="1" outlineLevel="1">
      <c r="A755" s="14">
        <v>2479</v>
      </c>
      <c r="B755" s="14" t="s">
        <v>1256</v>
      </c>
      <c r="C755" s="14" t="s">
        <v>1313</v>
      </c>
      <c r="D755" s="14" t="s">
        <v>1257</v>
      </c>
      <c r="E755" s="15" t="s">
        <v>1145</v>
      </c>
      <c r="F755" s="873">
        <v>2700</v>
      </c>
      <c r="G755" s="123">
        <v>2580.8</v>
      </c>
      <c r="H755" s="6">
        <v>2700</v>
      </c>
      <c r="I755" s="6">
        <v>2700</v>
      </c>
      <c r="J755" s="127">
        <v>3000</v>
      </c>
    </row>
    <row r="756" spans="1:10" ht="12" customHeight="1" outlineLevel="1">
      <c r="A756" s="14">
        <v>2480</v>
      </c>
      <c r="B756" s="14">
        <v>191</v>
      </c>
      <c r="C756" s="14" t="s">
        <v>1313</v>
      </c>
      <c r="D756" s="14" t="s">
        <v>1257</v>
      </c>
      <c r="E756" s="15" t="s">
        <v>870</v>
      </c>
      <c r="F756" s="873">
        <v>0</v>
      </c>
      <c r="G756" s="123">
        <v>0</v>
      </c>
      <c r="H756" s="10">
        <v>0</v>
      </c>
      <c r="I756" s="10">
        <v>396.1</v>
      </c>
      <c r="J756" s="899">
        <v>900</v>
      </c>
    </row>
    <row r="757" spans="1:10" ht="12" customHeight="1" outlineLevel="1">
      <c r="A757" s="14">
        <v>2481</v>
      </c>
      <c r="B757" s="14">
        <v>191</v>
      </c>
      <c r="C757" s="14" t="s">
        <v>1313</v>
      </c>
      <c r="D757" s="14" t="s">
        <v>1257</v>
      </c>
      <c r="E757" s="15" t="s">
        <v>1128</v>
      </c>
      <c r="F757" s="873">
        <v>0</v>
      </c>
      <c r="G757" s="123">
        <v>0</v>
      </c>
      <c r="H757" s="10">
        <v>0</v>
      </c>
      <c r="I757" s="6">
        <v>599.5</v>
      </c>
      <c r="J757" s="127">
        <v>2300</v>
      </c>
    </row>
    <row r="758" spans="1:10" ht="12" customHeight="1" outlineLevel="1">
      <c r="A758" s="14">
        <v>2482</v>
      </c>
      <c r="B758" s="14" t="s">
        <v>1256</v>
      </c>
      <c r="C758" s="14" t="s">
        <v>1314</v>
      </c>
      <c r="D758" s="14" t="s">
        <v>1257</v>
      </c>
      <c r="E758" s="15" t="s">
        <v>1146</v>
      </c>
      <c r="F758" s="873">
        <v>2400</v>
      </c>
      <c r="G758" s="123">
        <v>2060.3</v>
      </c>
      <c r="H758" s="6">
        <v>2400</v>
      </c>
      <c r="I758" s="6">
        <v>2400</v>
      </c>
      <c r="J758" s="127">
        <v>2400</v>
      </c>
    </row>
    <row r="759" spans="1:10" ht="12" customHeight="1" outlineLevel="1">
      <c r="A759" s="14">
        <v>2483</v>
      </c>
      <c r="B759" s="14">
        <v>191</v>
      </c>
      <c r="C759" s="14" t="s">
        <v>1314</v>
      </c>
      <c r="D759" s="14" t="s">
        <v>1257</v>
      </c>
      <c r="E759" s="15" t="s">
        <v>869</v>
      </c>
      <c r="F759" s="873">
        <v>0</v>
      </c>
      <c r="G759" s="123">
        <v>0</v>
      </c>
      <c r="H759" s="10">
        <v>0</v>
      </c>
      <c r="I759" s="10">
        <v>315</v>
      </c>
      <c r="J759" s="899">
        <v>600</v>
      </c>
    </row>
    <row r="760" spans="1:10" ht="12" customHeight="1" outlineLevel="1">
      <c r="A760" s="14">
        <v>2484</v>
      </c>
      <c r="B760" s="14">
        <v>191</v>
      </c>
      <c r="C760" s="14" t="s">
        <v>1314</v>
      </c>
      <c r="D760" s="14" t="s">
        <v>1257</v>
      </c>
      <c r="E760" s="15" t="s">
        <v>1129</v>
      </c>
      <c r="F760" s="873">
        <v>0</v>
      </c>
      <c r="G760" s="123">
        <v>0</v>
      </c>
      <c r="H760" s="10">
        <v>0</v>
      </c>
      <c r="I760" s="6">
        <v>3051.8</v>
      </c>
      <c r="J760" s="127">
        <v>3200</v>
      </c>
    </row>
    <row r="761" spans="1:10" ht="12" customHeight="1" outlineLevel="1">
      <c r="A761" s="14">
        <v>2485</v>
      </c>
      <c r="B761" s="14" t="s">
        <v>1256</v>
      </c>
      <c r="C761" s="14" t="s">
        <v>1316</v>
      </c>
      <c r="D761" s="14" t="s">
        <v>1257</v>
      </c>
      <c r="E761" s="15" t="s">
        <v>1147</v>
      </c>
      <c r="F761" s="873">
        <v>70</v>
      </c>
      <c r="G761" s="123">
        <v>41.2</v>
      </c>
      <c r="H761" s="6">
        <v>60</v>
      </c>
      <c r="I761" s="6">
        <v>60</v>
      </c>
      <c r="J761" s="127">
        <v>50</v>
      </c>
    </row>
    <row r="762" spans="1:10" ht="12" customHeight="1" outlineLevel="1">
      <c r="A762" s="14">
        <v>2486</v>
      </c>
      <c r="B762" s="14">
        <v>191</v>
      </c>
      <c r="C762" s="14" t="s">
        <v>1316</v>
      </c>
      <c r="D762" s="14" t="s">
        <v>1257</v>
      </c>
      <c r="E762" s="15" t="s">
        <v>868</v>
      </c>
      <c r="F762" s="873">
        <v>0</v>
      </c>
      <c r="G762" s="123">
        <v>0</v>
      </c>
      <c r="H762" s="10">
        <v>0</v>
      </c>
      <c r="I762" s="10">
        <v>19.6</v>
      </c>
      <c r="J762" s="899">
        <v>20</v>
      </c>
    </row>
    <row r="763" spans="1:10" ht="12" customHeight="1" outlineLevel="1">
      <c r="A763" s="14">
        <v>2487</v>
      </c>
      <c r="B763" s="14">
        <v>191</v>
      </c>
      <c r="C763" s="14" t="s">
        <v>1316</v>
      </c>
      <c r="D763" s="14" t="s">
        <v>1257</v>
      </c>
      <c r="E763" s="15" t="s">
        <v>1130</v>
      </c>
      <c r="F763" s="873">
        <v>0</v>
      </c>
      <c r="G763" s="123">
        <v>0</v>
      </c>
      <c r="H763" s="10">
        <v>0</v>
      </c>
      <c r="I763" s="6">
        <v>236.8</v>
      </c>
      <c r="J763" s="127">
        <v>320</v>
      </c>
    </row>
    <row r="764" spans="1:10" ht="12" customHeight="1" outlineLevel="1">
      <c r="A764" s="14">
        <v>2488</v>
      </c>
      <c r="B764" s="14" t="s">
        <v>1256</v>
      </c>
      <c r="C764" s="14" t="s">
        <v>1318</v>
      </c>
      <c r="D764" s="14" t="s">
        <v>1257</v>
      </c>
      <c r="E764" s="15" t="s">
        <v>1148</v>
      </c>
      <c r="F764" s="873">
        <v>3</v>
      </c>
      <c r="G764" s="123">
        <v>1</v>
      </c>
      <c r="H764" s="6">
        <v>3</v>
      </c>
      <c r="I764" s="6">
        <v>3</v>
      </c>
      <c r="J764" s="127">
        <v>3</v>
      </c>
    </row>
    <row r="765" spans="1:10" ht="12" customHeight="1" outlineLevel="1">
      <c r="A765" s="14">
        <v>2489</v>
      </c>
      <c r="B765" s="14">
        <v>191</v>
      </c>
      <c r="C765" s="14" t="s">
        <v>1318</v>
      </c>
      <c r="D765" s="14" t="s">
        <v>1257</v>
      </c>
      <c r="E765" s="15" t="s">
        <v>867</v>
      </c>
      <c r="F765" s="873">
        <v>0</v>
      </c>
      <c r="G765" s="123">
        <v>0</v>
      </c>
      <c r="H765" s="10">
        <v>0</v>
      </c>
      <c r="I765" s="10">
        <v>0.7</v>
      </c>
      <c r="J765" s="899">
        <v>2</v>
      </c>
    </row>
    <row r="766" spans="1:10" ht="12" customHeight="1" outlineLevel="1">
      <c r="A766" s="14">
        <v>2490</v>
      </c>
      <c r="B766" s="14" t="s">
        <v>1256</v>
      </c>
      <c r="C766" s="14" t="s">
        <v>1319</v>
      </c>
      <c r="D766" s="14" t="s">
        <v>1257</v>
      </c>
      <c r="E766" s="15" t="s">
        <v>1149</v>
      </c>
      <c r="F766" s="873">
        <v>180</v>
      </c>
      <c r="G766" s="123">
        <v>133.4</v>
      </c>
      <c r="H766" s="6">
        <v>140</v>
      </c>
      <c r="I766" s="6">
        <v>138</v>
      </c>
      <c r="J766" s="127">
        <v>140</v>
      </c>
    </row>
    <row r="767" spans="1:10" ht="12" customHeight="1" outlineLevel="1">
      <c r="A767" s="14">
        <v>2491</v>
      </c>
      <c r="B767" s="14">
        <v>191</v>
      </c>
      <c r="C767" s="14" t="s">
        <v>1319</v>
      </c>
      <c r="D767" s="14" t="s">
        <v>1257</v>
      </c>
      <c r="E767" s="15" t="s">
        <v>866</v>
      </c>
      <c r="F767" s="873">
        <v>0</v>
      </c>
      <c r="G767" s="123">
        <v>0</v>
      </c>
      <c r="H767" s="10">
        <v>0</v>
      </c>
      <c r="I767" s="10">
        <v>44.1</v>
      </c>
      <c r="J767" s="899">
        <v>90</v>
      </c>
    </row>
    <row r="768" spans="1:10" ht="12" customHeight="1" outlineLevel="1">
      <c r="A768" s="14">
        <v>2492</v>
      </c>
      <c r="B768" s="14">
        <v>191</v>
      </c>
      <c r="C768" s="14" t="s">
        <v>1319</v>
      </c>
      <c r="D768" s="14" t="s">
        <v>1257</v>
      </c>
      <c r="E768" s="15" t="s">
        <v>1132</v>
      </c>
      <c r="F768" s="873">
        <v>0</v>
      </c>
      <c r="G768" s="123">
        <v>0</v>
      </c>
      <c r="H768" s="10">
        <v>0</v>
      </c>
      <c r="I768" s="6">
        <v>78</v>
      </c>
      <c r="J768" s="127">
        <v>160</v>
      </c>
    </row>
    <row r="769" spans="1:10" ht="12" customHeight="1" outlineLevel="1">
      <c r="A769" s="14">
        <v>2493</v>
      </c>
      <c r="B769" s="14">
        <v>191</v>
      </c>
      <c r="C769" s="14">
        <v>5164</v>
      </c>
      <c r="D769" s="14">
        <v>3419</v>
      </c>
      <c r="E769" s="15" t="s">
        <v>1150</v>
      </c>
      <c r="F769" s="873">
        <v>32</v>
      </c>
      <c r="G769" s="123">
        <v>34.2</v>
      </c>
      <c r="H769" s="6">
        <v>50</v>
      </c>
      <c r="I769" s="6">
        <v>50</v>
      </c>
      <c r="J769" s="127">
        <v>50</v>
      </c>
    </row>
    <row r="770" spans="1:10" ht="12" customHeight="1" outlineLevel="1">
      <c r="A770" s="14">
        <v>2494</v>
      </c>
      <c r="B770" s="14">
        <v>191</v>
      </c>
      <c r="C770" s="14">
        <v>5164</v>
      </c>
      <c r="D770" s="14">
        <v>3419</v>
      </c>
      <c r="E770" s="15" t="s">
        <v>865</v>
      </c>
      <c r="F770" s="873">
        <v>0</v>
      </c>
      <c r="G770" s="123">
        <v>0</v>
      </c>
      <c r="H770" s="10">
        <v>0</v>
      </c>
      <c r="I770" s="10">
        <v>7</v>
      </c>
      <c r="J770" s="899">
        <v>7</v>
      </c>
    </row>
    <row r="771" spans="1:10" ht="12" customHeight="1" outlineLevel="1">
      <c r="A771" s="14">
        <v>2495</v>
      </c>
      <c r="B771" s="14">
        <v>191</v>
      </c>
      <c r="C771" s="14">
        <v>5164</v>
      </c>
      <c r="D771" s="14">
        <v>3419</v>
      </c>
      <c r="E771" s="15" t="s">
        <v>1133</v>
      </c>
      <c r="F771" s="873">
        <v>0</v>
      </c>
      <c r="G771" s="123">
        <v>0</v>
      </c>
      <c r="H771" s="10">
        <v>0</v>
      </c>
      <c r="I771" s="6">
        <v>17</v>
      </c>
      <c r="J771" s="127">
        <v>30</v>
      </c>
    </row>
    <row r="772" spans="1:10" ht="12" customHeight="1" outlineLevel="1">
      <c r="A772" s="14">
        <v>2496</v>
      </c>
      <c r="B772" s="14" t="s">
        <v>1256</v>
      </c>
      <c r="C772" s="14" t="s">
        <v>1401</v>
      </c>
      <c r="D772" s="14" t="s">
        <v>1257</v>
      </c>
      <c r="E772" s="15" t="s">
        <v>1151</v>
      </c>
      <c r="F772" s="873">
        <v>115</v>
      </c>
      <c r="G772" s="123">
        <v>111.8</v>
      </c>
      <c r="H772" s="6">
        <v>100</v>
      </c>
      <c r="I772" s="6">
        <v>100</v>
      </c>
      <c r="J772" s="127">
        <v>100</v>
      </c>
    </row>
    <row r="773" spans="1:10" ht="12" customHeight="1" outlineLevel="1">
      <c r="A773" s="14">
        <v>2497</v>
      </c>
      <c r="B773" s="14">
        <v>191</v>
      </c>
      <c r="C773" s="14">
        <v>5166</v>
      </c>
      <c r="D773" s="14">
        <v>3419</v>
      </c>
      <c r="E773" s="15" t="s">
        <v>864</v>
      </c>
      <c r="F773" s="873">
        <v>0</v>
      </c>
      <c r="G773" s="123">
        <v>0</v>
      </c>
      <c r="H773" s="10">
        <v>0</v>
      </c>
      <c r="I773" s="10">
        <v>29.8</v>
      </c>
      <c r="J773" s="899">
        <v>60</v>
      </c>
    </row>
    <row r="774" spans="1:10" ht="12" customHeight="1" outlineLevel="1">
      <c r="A774" s="14">
        <v>2498</v>
      </c>
      <c r="B774" s="14">
        <v>191</v>
      </c>
      <c r="C774" s="14">
        <v>5166</v>
      </c>
      <c r="D774" s="14">
        <v>3419</v>
      </c>
      <c r="E774" s="15" t="s">
        <v>1134</v>
      </c>
      <c r="F774" s="873">
        <v>0</v>
      </c>
      <c r="G774" s="123">
        <v>0</v>
      </c>
      <c r="H774" s="10">
        <v>0</v>
      </c>
      <c r="I774" s="6">
        <v>263.1</v>
      </c>
      <c r="J774" s="127">
        <v>250</v>
      </c>
    </row>
    <row r="775" spans="1:10" ht="12" customHeight="1" outlineLevel="1">
      <c r="A775" s="14">
        <v>2499</v>
      </c>
      <c r="B775" s="14" t="s">
        <v>1256</v>
      </c>
      <c r="C775" s="14" t="s">
        <v>1324</v>
      </c>
      <c r="D775" s="14" t="s">
        <v>1257</v>
      </c>
      <c r="E775" s="15" t="s">
        <v>1152</v>
      </c>
      <c r="F775" s="873">
        <v>25</v>
      </c>
      <c r="G775" s="123">
        <v>14.7</v>
      </c>
      <c r="H775" s="6">
        <v>25</v>
      </c>
      <c r="I775" s="6">
        <v>25</v>
      </c>
      <c r="J775" s="127">
        <v>30</v>
      </c>
    </row>
    <row r="776" spans="1:10" ht="12" customHeight="1" outlineLevel="1">
      <c r="A776" s="14">
        <v>2500</v>
      </c>
      <c r="B776" s="14">
        <v>191</v>
      </c>
      <c r="C776" s="14" t="s">
        <v>1324</v>
      </c>
      <c r="D776" s="14" t="s">
        <v>1257</v>
      </c>
      <c r="E776" s="15" t="s">
        <v>863</v>
      </c>
      <c r="F776" s="873">
        <v>0</v>
      </c>
      <c r="G776" s="123">
        <v>0</v>
      </c>
      <c r="H776" s="10">
        <v>0</v>
      </c>
      <c r="I776" s="10">
        <v>5</v>
      </c>
      <c r="J776" s="901">
        <v>5</v>
      </c>
    </row>
    <row r="777" spans="1:10" ht="12" customHeight="1" outlineLevel="1">
      <c r="A777" s="14">
        <v>2501</v>
      </c>
      <c r="B777" s="14">
        <v>191</v>
      </c>
      <c r="C777" s="14" t="s">
        <v>1324</v>
      </c>
      <c r="D777" s="14" t="s">
        <v>1257</v>
      </c>
      <c r="E777" s="15" t="s">
        <v>1135</v>
      </c>
      <c r="F777" s="873">
        <v>0</v>
      </c>
      <c r="G777" s="123">
        <v>0</v>
      </c>
      <c r="H777" s="10">
        <v>0</v>
      </c>
      <c r="I777" s="6">
        <v>17.7</v>
      </c>
      <c r="J777" s="127">
        <v>30</v>
      </c>
    </row>
    <row r="778" spans="1:10" ht="12" customHeight="1" outlineLevel="1">
      <c r="A778" s="14">
        <v>2502</v>
      </c>
      <c r="B778" s="14" t="s">
        <v>1256</v>
      </c>
      <c r="C778" s="14" t="s">
        <v>1327</v>
      </c>
      <c r="D778" s="14" t="s">
        <v>1257</v>
      </c>
      <c r="E778" s="15" t="s">
        <v>1153</v>
      </c>
      <c r="F778" s="873">
        <v>700</v>
      </c>
      <c r="G778" s="123">
        <v>556.2</v>
      </c>
      <c r="H778" s="6">
        <v>650</v>
      </c>
      <c r="I778" s="6">
        <v>650</v>
      </c>
      <c r="J778" s="127">
        <v>630</v>
      </c>
    </row>
    <row r="779" spans="1:10" ht="12" customHeight="1" outlineLevel="1">
      <c r="A779" s="14">
        <v>2503</v>
      </c>
      <c r="B779" s="14">
        <v>191</v>
      </c>
      <c r="C779" s="14" t="s">
        <v>1327</v>
      </c>
      <c r="D779" s="14" t="s">
        <v>1257</v>
      </c>
      <c r="E779" s="15" t="s">
        <v>862</v>
      </c>
      <c r="F779" s="873">
        <v>0</v>
      </c>
      <c r="G779" s="123">
        <v>0</v>
      </c>
      <c r="H779" s="10">
        <v>0</v>
      </c>
      <c r="I779" s="10">
        <v>104.3</v>
      </c>
      <c r="J779" s="901">
        <v>200</v>
      </c>
    </row>
    <row r="780" spans="1:10" ht="12" customHeight="1" outlineLevel="1">
      <c r="A780" s="14">
        <v>2504</v>
      </c>
      <c r="B780" s="14">
        <v>191</v>
      </c>
      <c r="C780" s="14" t="s">
        <v>1327</v>
      </c>
      <c r="D780" s="14" t="s">
        <v>1257</v>
      </c>
      <c r="E780" s="15" t="s">
        <v>1136</v>
      </c>
      <c r="F780" s="873">
        <v>0</v>
      </c>
      <c r="G780" s="123">
        <v>0</v>
      </c>
      <c r="H780" s="10">
        <v>0</v>
      </c>
      <c r="I780" s="6">
        <v>519.7</v>
      </c>
      <c r="J780" s="127">
        <v>2800</v>
      </c>
    </row>
    <row r="781" spans="1:10" ht="12" customHeight="1" outlineLevel="1">
      <c r="A781" s="14">
        <v>2505</v>
      </c>
      <c r="B781" s="14" t="s">
        <v>1256</v>
      </c>
      <c r="C781" s="14" t="s">
        <v>1328</v>
      </c>
      <c r="D781" s="14" t="s">
        <v>1257</v>
      </c>
      <c r="E781" s="15" t="s">
        <v>1154</v>
      </c>
      <c r="F781" s="873">
        <v>500</v>
      </c>
      <c r="G781" s="123">
        <v>12599.4</v>
      </c>
      <c r="H781" s="6">
        <v>500</v>
      </c>
      <c r="I781" s="6">
        <v>500</v>
      </c>
      <c r="J781" s="127">
        <v>600</v>
      </c>
    </row>
    <row r="782" spans="1:10" ht="12" customHeight="1" outlineLevel="1">
      <c r="A782" s="14">
        <v>2506</v>
      </c>
      <c r="B782" s="14" t="s">
        <v>1256</v>
      </c>
      <c r="C782" s="14" t="s">
        <v>1328</v>
      </c>
      <c r="D782" s="14" t="s">
        <v>1257</v>
      </c>
      <c r="E782" s="15" t="s">
        <v>1155</v>
      </c>
      <c r="F782" s="873">
        <v>150</v>
      </c>
      <c r="G782" s="123">
        <v>151.3</v>
      </c>
      <c r="H782" s="6">
        <v>100</v>
      </c>
      <c r="I782" s="6">
        <v>100</v>
      </c>
      <c r="J782" s="127">
        <v>250</v>
      </c>
    </row>
    <row r="783" spans="1:10" ht="12" customHeight="1" outlineLevel="1">
      <c r="A783" s="14">
        <v>2507</v>
      </c>
      <c r="B783" s="14">
        <v>191</v>
      </c>
      <c r="C783" s="14" t="s">
        <v>1328</v>
      </c>
      <c r="D783" s="14" t="s">
        <v>1257</v>
      </c>
      <c r="E783" s="15" t="s">
        <v>877</v>
      </c>
      <c r="F783" s="873">
        <v>0</v>
      </c>
      <c r="G783" s="123">
        <v>0</v>
      </c>
      <c r="H783" s="10">
        <v>0</v>
      </c>
      <c r="I783" s="10">
        <v>109.3</v>
      </c>
      <c r="J783" s="901">
        <v>350</v>
      </c>
    </row>
    <row r="784" spans="1:10" ht="12" customHeight="1" outlineLevel="1">
      <c r="A784" s="14">
        <v>2508</v>
      </c>
      <c r="B784" s="14">
        <v>191</v>
      </c>
      <c r="C784" s="14" t="s">
        <v>1328</v>
      </c>
      <c r="D784" s="14" t="s">
        <v>1257</v>
      </c>
      <c r="E784" s="15" t="s">
        <v>1160</v>
      </c>
      <c r="F784" s="873">
        <v>0</v>
      </c>
      <c r="G784" s="123">
        <v>0</v>
      </c>
      <c r="H784" s="10">
        <v>0</v>
      </c>
      <c r="I784" s="10">
        <v>0</v>
      </c>
      <c r="J784" s="901">
        <v>200</v>
      </c>
    </row>
    <row r="785" spans="1:10" ht="12" customHeight="1" outlineLevel="1">
      <c r="A785" s="14">
        <v>2509</v>
      </c>
      <c r="B785" s="14">
        <v>191</v>
      </c>
      <c r="C785" s="14" t="s">
        <v>1328</v>
      </c>
      <c r="D785" s="14" t="s">
        <v>1257</v>
      </c>
      <c r="E785" s="15" t="s">
        <v>1161</v>
      </c>
      <c r="F785" s="873">
        <v>0</v>
      </c>
      <c r="G785" s="123">
        <v>0</v>
      </c>
      <c r="H785" s="10">
        <v>0</v>
      </c>
      <c r="I785" s="10">
        <v>0</v>
      </c>
      <c r="J785" s="901">
        <v>400</v>
      </c>
    </row>
    <row r="786" spans="1:10" ht="12" customHeight="1" outlineLevel="1">
      <c r="A786" s="14">
        <v>2510</v>
      </c>
      <c r="B786" s="14">
        <v>191</v>
      </c>
      <c r="C786" s="14" t="s">
        <v>1328</v>
      </c>
      <c r="D786" s="14" t="s">
        <v>1257</v>
      </c>
      <c r="E786" s="15" t="s">
        <v>1137</v>
      </c>
      <c r="F786" s="873">
        <v>0</v>
      </c>
      <c r="G786" s="123">
        <v>0</v>
      </c>
      <c r="H786" s="10">
        <v>0</v>
      </c>
      <c r="I786" s="6">
        <v>100</v>
      </c>
      <c r="J786" s="127">
        <v>150</v>
      </c>
    </row>
    <row r="787" spans="1:10" ht="12" customHeight="1" outlineLevel="1">
      <c r="A787" s="14">
        <v>2511</v>
      </c>
      <c r="B787" s="14">
        <v>191</v>
      </c>
      <c r="C787" s="14">
        <v>5171</v>
      </c>
      <c r="D787" s="14">
        <v>3419</v>
      </c>
      <c r="E787" s="15" t="s">
        <v>1162</v>
      </c>
      <c r="F787" s="873">
        <v>0</v>
      </c>
      <c r="G787" s="123">
        <v>0</v>
      </c>
      <c r="H787" s="10">
        <v>0</v>
      </c>
      <c r="I787" s="6">
        <v>500</v>
      </c>
      <c r="J787" s="127">
        <v>900</v>
      </c>
    </row>
    <row r="788" spans="1:10" ht="12" customHeight="1" outlineLevel="1">
      <c r="A788" s="14">
        <v>2512</v>
      </c>
      <c r="B788" s="14" t="s">
        <v>1256</v>
      </c>
      <c r="C788" s="14" t="s">
        <v>1331</v>
      </c>
      <c r="D788" s="14" t="s">
        <v>1257</v>
      </c>
      <c r="E788" s="15" t="s">
        <v>1158</v>
      </c>
      <c r="F788" s="873">
        <v>5</v>
      </c>
      <c r="G788" s="123">
        <v>0.1</v>
      </c>
      <c r="H788" s="6">
        <v>5</v>
      </c>
      <c r="I788" s="6">
        <v>5</v>
      </c>
      <c r="J788" s="127">
        <v>10</v>
      </c>
    </row>
    <row r="789" spans="1:10" ht="12" customHeight="1" outlineLevel="1">
      <c r="A789" s="14">
        <v>2513</v>
      </c>
      <c r="B789" s="14">
        <v>191</v>
      </c>
      <c r="C789" s="14" t="s">
        <v>1331</v>
      </c>
      <c r="D789" s="14" t="s">
        <v>1257</v>
      </c>
      <c r="E789" s="15" t="s">
        <v>860</v>
      </c>
      <c r="F789" s="873">
        <v>0</v>
      </c>
      <c r="G789" s="123">
        <v>0</v>
      </c>
      <c r="H789" s="10">
        <v>0</v>
      </c>
      <c r="I789" s="10">
        <v>1.7</v>
      </c>
      <c r="J789" s="901">
        <v>2</v>
      </c>
    </row>
    <row r="790" spans="1:10" ht="12" customHeight="1" outlineLevel="1">
      <c r="A790" s="14">
        <v>2514</v>
      </c>
      <c r="B790" s="14">
        <v>191</v>
      </c>
      <c r="C790" s="14" t="s">
        <v>1331</v>
      </c>
      <c r="D790" s="14" t="s">
        <v>1257</v>
      </c>
      <c r="E790" s="15" t="s">
        <v>1138</v>
      </c>
      <c r="F790" s="873">
        <v>0</v>
      </c>
      <c r="G790" s="123">
        <v>0</v>
      </c>
      <c r="H790" s="10">
        <v>0</v>
      </c>
      <c r="I790" s="6">
        <v>4.7</v>
      </c>
      <c r="J790" s="127">
        <v>5</v>
      </c>
    </row>
    <row r="791" spans="1:10" ht="12" customHeight="1" outlineLevel="1">
      <c r="A791" s="14">
        <v>2515</v>
      </c>
      <c r="B791" s="14">
        <v>191</v>
      </c>
      <c r="C791" s="14">
        <v>5362</v>
      </c>
      <c r="D791" s="14">
        <v>3419</v>
      </c>
      <c r="E791" s="15" t="s">
        <v>1157</v>
      </c>
      <c r="F791" s="873">
        <v>2</v>
      </c>
      <c r="G791" s="123">
        <v>0</v>
      </c>
      <c r="H791" s="6">
        <v>0</v>
      </c>
      <c r="I791" s="6">
        <v>2</v>
      </c>
      <c r="J791" s="127">
        <v>2</v>
      </c>
    </row>
    <row r="792" spans="1:10" ht="12" customHeight="1" outlineLevel="1">
      <c r="A792" s="14" t="s">
        <v>1375</v>
      </c>
      <c r="B792" s="14">
        <v>191</v>
      </c>
      <c r="C792" s="14" t="s">
        <v>1318</v>
      </c>
      <c r="D792" s="14" t="s">
        <v>1257</v>
      </c>
      <c r="E792" s="15" t="s">
        <v>1131</v>
      </c>
      <c r="F792" s="873">
        <v>0</v>
      </c>
      <c r="G792" s="123">
        <v>0</v>
      </c>
      <c r="H792" s="10">
        <v>0</v>
      </c>
      <c r="I792" s="6">
        <v>3</v>
      </c>
      <c r="J792" s="127">
        <v>0</v>
      </c>
    </row>
    <row r="793" spans="1:10" ht="12" customHeight="1" outlineLevel="1">
      <c r="A793" s="14" t="s">
        <v>1375</v>
      </c>
      <c r="B793" s="14">
        <v>191</v>
      </c>
      <c r="C793" s="14">
        <v>5171</v>
      </c>
      <c r="D793" s="14">
        <v>3419</v>
      </c>
      <c r="E793" s="15" t="s">
        <v>861</v>
      </c>
      <c r="F793" s="873">
        <v>0</v>
      </c>
      <c r="G793" s="123">
        <v>0</v>
      </c>
      <c r="H793" s="10">
        <v>0</v>
      </c>
      <c r="I793" s="10">
        <v>2700</v>
      </c>
      <c r="J793" s="901">
        <v>0</v>
      </c>
    </row>
    <row r="794" spans="1:10" ht="12" customHeight="1" outlineLevel="1">
      <c r="A794" s="14" t="s">
        <v>1375</v>
      </c>
      <c r="B794" s="14">
        <v>191</v>
      </c>
      <c r="C794" s="14">
        <v>5361</v>
      </c>
      <c r="D794" s="14">
        <v>3419</v>
      </c>
      <c r="E794" s="15" t="s">
        <v>1156</v>
      </c>
      <c r="F794" s="873">
        <v>2</v>
      </c>
      <c r="G794" s="123">
        <v>0</v>
      </c>
      <c r="H794" s="6">
        <v>2</v>
      </c>
      <c r="I794" s="6">
        <v>2</v>
      </c>
      <c r="J794" s="127">
        <v>0</v>
      </c>
    </row>
    <row r="795" spans="1:10" ht="12" customHeight="1" outlineLevel="1">
      <c r="A795" s="14" t="s">
        <v>1375</v>
      </c>
      <c r="B795" s="14">
        <v>191</v>
      </c>
      <c r="C795" s="14">
        <v>5362</v>
      </c>
      <c r="D795" s="14">
        <v>3419</v>
      </c>
      <c r="E795" s="15" t="s">
        <v>1139</v>
      </c>
      <c r="F795" s="873">
        <v>0</v>
      </c>
      <c r="G795" s="123">
        <v>0</v>
      </c>
      <c r="H795" s="10">
        <v>0</v>
      </c>
      <c r="I795" s="6">
        <v>1</v>
      </c>
      <c r="J795" s="127">
        <v>0</v>
      </c>
    </row>
    <row r="796" spans="1:10" ht="12" customHeight="1">
      <c r="A796" s="856"/>
      <c r="B796" s="857" t="s">
        <v>596</v>
      </c>
      <c r="C796" s="1082"/>
      <c r="D796" s="1083"/>
      <c r="E796" s="859" t="s">
        <v>439</v>
      </c>
      <c r="F796" s="880">
        <f>SUBTOTAL(9,F738:F795)</f>
        <v>9699</v>
      </c>
      <c r="G796" s="892">
        <f>SUBTOTAL(9,G738:G795)</f>
        <v>20926.899999999998</v>
      </c>
      <c r="H796" s="860">
        <f>SUBTOTAL(9,H738:H795)</f>
        <v>9590</v>
      </c>
      <c r="I796" s="860">
        <f>SUBTOTAL(9,I738:I795)</f>
        <v>20182.8</v>
      </c>
      <c r="J796" s="902">
        <f>SUBTOTAL(9,J738:J795)</f>
        <v>26435</v>
      </c>
    </row>
    <row r="797" spans="1:10" ht="12" customHeight="1" outlineLevel="1">
      <c r="A797" s="14" t="s">
        <v>1375</v>
      </c>
      <c r="B797" s="14" t="s">
        <v>1258</v>
      </c>
      <c r="C797" s="14" t="s">
        <v>1396</v>
      </c>
      <c r="D797" s="14" t="s">
        <v>1257</v>
      </c>
      <c r="E797" s="15" t="s">
        <v>1397</v>
      </c>
      <c r="F797" s="873">
        <v>20</v>
      </c>
      <c r="G797" s="123">
        <v>21.2</v>
      </c>
      <c r="H797" s="10">
        <v>20</v>
      </c>
      <c r="I797" s="10">
        <v>1.5</v>
      </c>
      <c r="J797" s="899">
        <v>0</v>
      </c>
    </row>
    <row r="798" spans="1:10" ht="12" customHeight="1" outlineLevel="1">
      <c r="A798" s="14" t="s">
        <v>1375</v>
      </c>
      <c r="B798" s="14">
        <v>192</v>
      </c>
      <c r="C798" s="14">
        <v>5134</v>
      </c>
      <c r="D798" s="14">
        <v>3419</v>
      </c>
      <c r="E798" s="15" t="s">
        <v>1384</v>
      </c>
      <c r="F798" s="873">
        <v>2</v>
      </c>
      <c r="G798" s="123">
        <v>1.7</v>
      </c>
      <c r="H798" s="10">
        <v>2</v>
      </c>
      <c r="I798" s="10">
        <v>0</v>
      </c>
      <c r="J798" s="899">
        <v>0</v>
      </c>
    </row>
    <row r="799" spans="1:10" ht="12" customHeight="1" outlineLevel="1">
      <c r="A799" s="14" t="s">
        <v>1375</v>
      </c>
      <c r="B799" s="14">
        <v>192</v>
      </c>
      <c r="C799" s="14">
        <v>5136</v>
      </c>
      <c r="D799" s="14">
        <v>3419</v>
      </c>
      <c r="E799" s="15" t="s">
        <v>1385</v>
      </c>
      <c r="F799" s="873">
        <v>2</v>
      </c>
      <c r="G799" s="123">
        <v>2.7</v>
      </c>
      <c r="H799" s="10">
        <v>2</v>
      </c>
      <c r="I799" s="10">
        <v>0</v>
      </c>
      <c r="J799" s="899">
        <v>0</v>
      </c>
    </row>
    <row r="800" spans="1:10" ht="12" customHeight="1" outlineLevel="1">
      <c r="A800" s="14" t="s">
        <v>1375</v>
      </c>
      <c r="B800" s="14" t="s">
        <v>1258</v>
      </c>
      <c r="C800" s="14" t="s">
        <v>1310</v>
      </c>
      <c r="D800" s="14" t="s">
        <v>1257</v>
      </c>
      <c r="E800" s="15" t="s">
        <v>279</v>
      </c>
      <c r="F800" s="873">
        <v>80</v>
      </c>
      <c r="G800" s="123">
        <v>176.5</v>
      </c>
      <c r="H800" s="10">
        <v>80</v>
      </c>
      <c r="I800" s="10">
        <v>3</v>
      </c>
      <c r="J800" s="899">
        <v>0</v>
      </c>
    </row>
    <row r="801" spans="1:10" ht="12" customHeight="1" outlineLevel="1">
      <c r="A801" s="14" t="s">
        <v>1375</v>
      </c>
      <c r="B801" s="14" t="s">
        <v>1258</v>
      </c>
      <c r="C801" s="14" t="s">
        <v>1311</v>
      </c>
      <c r="D801" s="14" t="s">
        <v>1257</v>
      </c>
      <c r="E801" s="15" t="s">
        <v>556</v>
      </c>
      <c r="F801" s="873">
        <v>250</v>
      </c>
      <c r="G801" s="123">
        <v>602.5</v>
      </c>
      <c r="H801" s="10">
        <v>250</v>
      </c>
      <c r="I801" s="10">
        <v>138.1</v>
      </c>
      <c r="J801" s="899">
        <v>0</v>
      </c>
    </row>
    <row r="802" spans="1:10" ht="12" customHeight="1" outlineLevel="1">
      <c r="A802" s="14" t="s">
        <v>1375</v>
      </c>
      <c r="B802" s="14">
        <v>192</v>
      </c>
      <c r="C802" s="14" t="s">
        <v>1311</v>
      </c>
      <c r="D802" s="14" t="s">
        <v>1257</v>
      </c>
      <c r="E802" s="15" t="s">
        <v>799</v>
      </c>
      <c r="F802" s="873">
        <v>215</v>
      </c>
      <c r="G802" s="123">
        <v>113.7</v>
      </c>
      <c r="H802" s="10">
        <v>0</v>
      </c>
      <c r="I802" s="10">
        <v>0</v>
      </c>
      <c r="J802" s="899">
        <v>0</v>
      </c>
    </row>
    <row r="803" spans="1:10" ht="12" customHeight="1" outlineLevel="1">
      <c r="A803" s="14" t="s">
        <v>1375</v>
      </c>
      <c r="B803" s="14" t="s">
        <v>1258</v>
      </c>
      <c r="C803" s="14" t="s">
        <v>1312</v>
      </c>
      <c r="D803" s="14" t="s">
        <v>1257</v>
      </c>
      <c r="E803" s="15" t="s">
        <v>282</v>
      </c>
      <c r="F803" s="873">
        <v>300</v>
      </c>
      <c r="G803" s="123">
        <v>226.4</v>
      </c>
      <c r="H803" s="10">
        <v>250</v>
      </c>
      <c r="I803" s="10">
        <v>160</v>
      </c>
      <c r="J803" s="899">
        <v>0</v>
      </c>
    </row>
    <row r="804" spans="1:10" ht="12" customHeight="1" outlineLevel="1">
      <c r="A804" s="14" t="s">
        <v>1375</v>
      </c>
      <c r="B804" s="14" t="s">
        <v>1258</v>
      </c>
      <c r="C804" s="14" t="s">
        <v>1313</v>
      </c>
      <c r="D804" s="14" t="s">
        <v>1257</v>
      </c>
      <c r="E804" s="15" t="s">
        <v>284</v>
      </c>
      <c r="F804" s="873">
        <v>950</v>
      </c>
      <c r="G804" s="123">
        <v>814.8</v>
      </c>
      <c r="H804" s="10">
        <v>900</v>
      </c>
      <c r="I804" s="10">
        <v>503.9</v>
      </c>
      <c r="J804" s="899">
        <v>0</v>
      </c>
    </row>
    <row r="805" spans="1:10" ht="12" customHeight="1" outlineLevel="1">
      <c r="A805" s="14" t="s">
        <v>1375</v>
      </c>
      <c r="B805" s="14" t="s">
        <v>1258</v>
      </c>
      <c r="C805" s="14" t="s">
        <v>1314</v>
      </c>
      <c r="D805" s="14" t="s">
        <v>1257</v>
      </c>
      <c r="E805" s="15" t="s">
        <v>1315</v>
      </c>
      <c r="F805" s="873">
        <v>600</v>
      </c>
      <c r="G805" s="123">
        <v>596.7</v>
      </c>
      <c r="H805" s="10">
        <v>600</v>
      </c>
      <c r="I805" s="10">
        <v>285</v>
      </c>
      <c r="J805" s="899">
        <v>0</v>
      </c>
    </row>
    <row r="806" spans="1:10" ht="12" customHeight="1" outlineLevel="1">
      <c r="A806" s="14" t="s">
        <v>1375</v>
      </c>
      <c r="B806" s="14" t="s">
        <v>1258</v>
      </c>
      <c r="C806" s="14" t="s">
        <v>1316</v>
      </c>
      <c r="D806" s="14" t="s">
        <v>1257</v>
      </c>
      <c r="E806" s="15" t="s">
        <v>1317</v>
      </c>
      <c r="F806" s="873">
        <v>17</v>
      </c>
      <c r="G806" s="123">
        <v>25.1</v>
      </c>
      <c r="H806" s="10">
        <v>25</v>
      </c>
      <c r="I806" s="10">
        <v>5.4</v>
      </c>
      <c r="J806" s="899">
        <v>0</v>
      </c>
    </row>
    <row r="807" spans="1:10" ht="12" customHeight="1" outlineLevel="1">
      <c r="A807" s="14" t="s">
        <v>1375</v>
      </c>
      <c r="B807" s="14" t="s">
        <v>1258</v>
      </c>
      <c r="C807" s="14" t="s">
        <v>1318</v>
      </c>
      <c r="D807" s="14" t="s">
        <v>1257</v>
      </c>
      <c r="E807" s="15" t="s">
        <v>1400</v>
      </c>
      <c r="F807" s="873">
        <v>2</v>
      </c>
      <c r="G807" s="123">
        <v>1.8</v>
      </c>
      <c r="H807" s="10">
        <v>2</v>
      </c>
      <c r="I807" s="10">
        <v>1.3</v>
      </c>
      <c r="J807" s="899">
        <v>0</v>
      </c>
    </row>
    <row r="808" spans="1:10" ht="12" customHeight="1" outlineLevel="1">
      <c r="A808" s="14" t="s">
        <v>1375</v>
      </c>
      <c r="B808" s="14" t="s">
        <v>1258</v>
      </c>
      <c r="C808" s="14" t="s">
        <v>1319</v>
      </c>
      <c r="D808" s="14" t="s">
        <v>1257</v>
      </c>
      <c r="E808" s="15" t="s">
        <v>1320</v>
      </c>
      <c r="F808" s="873">
        <v>90</v>
      </c>
      <c r="G808" s="123">
        <v>75.2</v>
      </c>
      <c r="H808" s="10">
        <v>90</v>
      </c>
      <c r="I808" s="10">
        <v>45.9</v>
      </c>
      <c r="J808" s="899">
        <v>0</v>
      </c>
    </row>
    <row r="809" spans="1:10" ht="12" customHeight="1" outlineLevel="1">
      <c r="A809" s="14" t="s">
        <v>1375</v>
      </c>
      <c r="B809" s="14">
        <v>192</v>
      </c>
      <c r="C809" s="14">
        <v>5164</v>
      </c>
      <c r="D809" s="14">
        <v>3419</v>
      </c>
      <c r="E809" s="15" t="s">
        <v>1323</v>
      </c>
      <c r="F809" s="873">
        <v>15</v>
      </c>
      <c r="G809" s="123">
        <v>10.7</v>
      </c>
      <c r="H809" s="10">
        <v>7</v>
      </c>
      <c r="I809" s="10">
        <v>0</v>
      </c>
      <c r="J809" s="899">
        <v>0</v>
      </c>
    </row>
    <row r="810" spans="1:10" ht="12" customHeight="1" outlineLevel="1">
      <c r="A810" s="14" t="s">
        <v>1375</v>
      </c>
      <c r="B810" s="14">
        <v>192</v>
      </c>
      <c r="C810" s="14">
        <v>5166</v>
      </c>
      <c r="D810" s="14">
        <v>3419</v>
      </c>
      <c r="E810" s="15" t="s">
        <v>1339</v>
      </c>
      <c r="F810" s="873">
        <v>60</v>
      </c>
      <c r="G810" s="123">
        <v>70.7</v>
      </c>
      <c r="H810" s="10">
        <v>60</v>
      </c>
      <c r="I810" s="10">
        <v>30.2</v>
      </c>
      <c r="J810" s="899">
        <v>0</v>
      </c>
    </row>
    <row r="811" spans="1:10" ht="12" customHeight="1" outlineLevel="1">
      <c r="A811" s="14" t="s">
        <v>1375</v>
      </c>
      <c r="B811" s="14" t="s">
        <v>1258</v>
      </c>
      <c r="C811" s="14" t="s">
        <v>1324</v>
      </c>
      <c r="D811" s="14" t="s">
        <v>1257</v>
      </c>
      <c r="E811" s="15" t="s">
        <v>1381</v>
      </c>
      <c r="F811" s="873">
        <v>5</v>
      </c>
      <c r="G811" s="123">
        <v>1.5</v>
      </c>
      <c r="H811" s="10">
        <v>5</v>
      </c>
      <c r="I811" s="10">
        <v>0</v>
      </c>
      <c r="J811" s="899">
        <v>0</v>
      </c>
    </row>
    <row r="812" spans="1:10" ht="12" customHeight="1" outlineLevel="1">
      <c r="A812" s="14" t="s">
        <v>1375</v>
      </c>
      <c r="B812" s="14" t="s">
        <v>1258</v>
      </c>
      <c r="C812" s="14" t="s">
        <v>1327</v>
      </c>
      <c r="D812" s="14" t="s">
        <v>1257</v>
      </c>
      <c r="E812" s="15" t="s">
        <v>323</v>
      </c>
      <c r="F812" s="873">
        <v>200</v>
      </c>
      <c r="G812" s="123">
        <v>378.8</v>
      </c>
      <c r="H812" s="10">
        <v>250</v>
      </c>
      <c r="I812" s="10">
        <v>145.7</v>
      </c>
      <c r="J812" s="899">
        <v>0</v>
      </c>
    </row>
    <row r="813" spans="1:10" ht="12" customHeight="1" outlineLevel="1">
      <c r="A813" s="14" t="s">
        <v>1375</v>
      </c>
      <c r="B813" s="14" t="s">
        <v>1258</v>
      </c>
      <c r="C813" s="14" t="s">
        <v>1328</v>
      </c>
      <c r="D813" s="14" t="s">
        <v>1257</v>
      </c>
      <c r="E813" s="15" t="s">
        <v>1543</v>
      </c>
      <c r="F813" s="873">
        <v>450</v>
      </c>
      <c r="G813" s="123">
        <v>1030.5</v>
      </c>
      <c r="H813" s="10">
        <v>363</v>
      </c>
      <c r="I813" s="10">
        <v>253.7</v>
      </c>
      <c r="J813" s="899">
        <v>0</v>
      </c>
    </row>
    <row r="814" spans="1:10" ht="12" customHeight="1" outlineLevel="1">
      <c r="A814" s="14" t="s">
        <v>1375</v>
      </c>
      <c r="B814" s="14">
        <v>192</v>
      </c>
      <c r="C814" s="14">
        <v>5171</v>
      </c>
      <c r="D814" s="14">
        <v>3419</v>
      </c>
      <c r="E814" s="15" t="s">
        <v>170</v>
      </c>
      <c r="F814" s="873">
        <v>600</v>
      </c>
      <c r="G814" s="123">
        <v>768.8</v>
      </c>
      <c r="H814" s="10">
        <v>0</v>
      </c>
      <c r="I814" s="10">
        <v>0</v>
      </c>
      <c r="J814" s="899">
        <v>0</v>
      </c>
    </row>
    <row r="815" spans="1:10" ht="12" customHeight="1" outlineLevel="1">
      <c r="A815" s="14" t="s">
        <v>1375</v>
      </c>
      <c r="B815" s="14" t="s">
        <v>1258</v>
      </c>
      <c r="C815" s="14" t="s">
        <v>1331</v>
      </c>
      <c r="D815" s="14" t="s">
        <v>1257</v>
      </c>
      <c r="E815" s="15" t="s">
        <v>1333</v>
      </c>
      <c r="F815" s="873">
        <v>2</v>
      </c>
      <c r="G815" s="123">
        <v>0.1</v>
      </c>
      <c r="H815" s="10">
        <v>2</v>
      </c>
      <c r="I815" s="10">
        <v>0.3</v>
      </c>
      <c r="J815" s="899">
        <v>0</v>
      </c>
    </row>
    <row r="816" spans="1:10" ht="12" customHeight="1">
      <c r="A816" s="856"/>
      <c r="B816" s="857" t="s">
        <v>1545</v>
      </c>
      <c r="C816" s="1082"/>
      <c r="D816" s="1083"/>
      <c r="E816" s="859" t="s">
        <v>1620</v>
      </c>
      <c r="F816" s="880">
        <f>SUBTOTAL(9,F797:F815)</f>
        <v>3860</v>
      </c>
      <c r="G816" s="892">
        <f>SUBTOTAL(9,G797:G815)</f>
        <v>4919.400000000001</v>
      </c>
      <c r="H816" s="860">
        <f>SUBTOTAL(9,H797:H815)</f>
        <v>2908</v>
      </c>
      <c r="I816" s="860">
        <f>SUBTOTAL(9,I797:I815)</f>
        <v>1574.0000000000002</v>
      </c>
      <c r="J816" s="902">
        <f>SUBTOTAL(9,J797:J815)</f>
        <v>0</v>
      </c>
    </row>
    <row r="817" spans="1:10" ht="12" customHeight="1" outlineLevel="1">
      <c r="A817" s="14" t="s">
        <v>1375</v>
      </c>
      <c r="B817" s="14" t="s">
        <v>1260</v>
      </c>
      <c r="C817" s="14" t="s">
        <v>1396</v>
      </c>
      <c r="D817" s="14" t="s">
        <v>1257</v>
      </c>
      <c r="E817" s="15" t="s">
        <v>1397</v>
      </c>
      <c r="F817" s="873">
        <v>20</v>
      </c>
      <c r="G817" s="123">
        <v>48.3</v>
      </c>
      <c r="H817" s="6">
        <v>25</v>
      </c>
      <c r="I817" s="6">
        <v>19.6</v>
      </c>
      <c r="J817" s="901">
        <v>0</v>
      </c>
    </row>
    <row r="818" spans="1:10" ht="12" customHeight="1" outlineLevel="1">
      <c r="A818" s="14" t="s">
        <v>1375</v>
      </c>
      <c r="B818" s="14">
        <v>193</v>
      </c>
      <c r="C818" s="14">
        <v>5134</v>
      </c>
      <c r="D818" s="14">
        <v>3419</v>
      </c>
      <c r="E818" s="15" t="s">
        <v>1384</v>
      </c>
      <c r="F818" s="873">
        <v>5</v>
      </c>
      <c r="G818" s="123">
        <v>55.2</v>
      </c>
      <c r="H818" s="6">
        <v>3</v>
      </c>
      <c r="I818" s="6">
        <v>3</v>
      </c>
      <c r="J818" s="901">
        <v>0</v>
      </c>
    </row>
    <row r="819" spans="1:10" ht="13.5" customHeight="1" outlineLevel="1">
      <c r="A819" s="14" t="s">
        <v>1375</v>
      </c>
      <c r="B819" s="14">
        <v>193</v>
      </c>
      <c r="C819" s="14">
        <v>5136</v>
      </c>
      <c r="D819" s="14">
        <v>3419</v>
      </c>
      <c r="E819" s="15" t="s">
        <v>1385</v>
      </c>
      <c r="F819" s="873">
        <v>5</v>
      </c>
      <c r="G819" s="123">
        <v>4.8</v>
      </c>
      <c r="H819" s="6">
        <v>3</v>
      </c>
      <c r="I819" s="6">
        <v>0</v>
      </c>
      <c r="J819" s="901">
        <v>0</v>
      </c>
    </row>
    <row r="820" spans="1:10" ht="12" customHeight="1" outlineLevel="1">
      <c r="A820" s="14" t="s">
        <v>1375</v>
      </c>
      <c r="B820" s="14" t="s">
        <v>1260</v>
      </c>
      <c r="C820" s="14" t="s">
        <v>1310</v>
      </c>
      <c r="D820" s="14" t="s">
        <v>1257</v>
      </c>
      <c r="E820" s="15" t="s">
        <v>279</v>
      </c>
      <c r="F820" s="873">
        <v>50</v>
      </c>
      <c r="G820" s="123">
        <v>2882.8</v>
      </c>
      <c r="H820" s="6">
        <v>150</v>
      </c>
      <c r="I820" s="6">
        <v>150</v>
      </c>
      <c r="J820" s="901">
        <v>0</v>
      </c>
    </row>
    <row r="821" spans="1:10" ht="12" customHeight="1" outlineLevel="1">
      <c r="A821" s="14" t="s">
        <v>1375</v>
      </c>
      <c r="B821" s="14" t="s">
        <v>1260</v>
      </c>
      <c r="C821" s="14" t="s">
        <v>1311</v>
      </c>
      <c r="D821" s="14" t="s">
        <v>1257</v>
      </c>
      <c r="E821" s="15" t="s">
        <v>556</v>
      </c>
      <c r="F821" s="873">
        <v>400</v>
      </c>
      <c r="G821" s="123">
        <v>962.4</v>
      </c>
      <c r="H821" s="6">
        <v>550</v>
      </c>
      <c r="I821" s="6">
        <v>407.5</v>
      </c>
      <c r="J821" s="901">
        <v>0</v>
      </c>
    </row>
    <row r="822" spans="1:10" ht="12" customHeight="1" outlineLevel="1">
      <c r="A822" s="14" t="s">
        <v>1375</v>
      </c>
      <c r="B822" s="14" t="s">
        <v>1260</v>
      </c>
      <c r="C822" s="14" t="s">
        <v>1312</v>
      </c>
      <c r="D822" s="14" t="s">
        <v>1257</v>
      </c>
      <c r="E822" s="15" t="s">
        <v>282</v>
      </c>
      <c r="F822" s="873">
        <v>1500</v>
      </c>
      <c r="G822" s="123">
        <v>473</v>
      </c>
      <c r="H822" s="6">
        <v>1500</v>
      </c>
      <c r="I822" s="6">
        <v>404.4</v>
      </c>
      <c r="J822" s="901">
        <v>0</v>
      </c>
    </row>
    <row r="823" spans="1:10" ht="12" customHeight="1" outlineLevel="1">
      <c r="A823" s="14" t="s">
        <v>1375</v>
      </c>
      <c r="B823" s="14" t="s">
        <v>1260</v>
      </c>
      <c r="C823" s="14">
        <v>5151</v>
      </c>
      <c r="D823" s="14">
        <v>3419</v>
      </c>
      <c r="E823" s="15" t="s">
        <v>800</v>
      </c>
      <c r="F823" s="873">
        <v>20</v>
      </c>
      <c r="G823" s="123">
        <v>0</v>
      </c>
      <c r="H823" s="6">
        <v>0</v>
      </c>
      <c r="I823" s="6">
        <v>0</v>
      </c>
      <c r="J823" s="901">
        <v>0</v>
      </c>
    </row>
    <row r="824" spans="1:10" ht="12" customHeight="1" outlineLevel="1">
      <c r="A824" s="14" t="s">
        <v>1375</v>
      </c>
      <c r="B824" s="14" t="s">
        <v>1260</v>
      </c>
      <c r="C824" s="14" t="s">
        <v>1313</v>
      </c>
      <c r="D824" s="14" t="s">
        <v>1257</v>
      </c>
      <c r="E824" s="15" t="s">
        <v>284</v>
      </c>
      <c r="F824" s="873">
        <v>1800</v>
      </c>
      <c r="G824" s="123">
        <v>1921.1</v>
      </c>
      <c r="H824" s="6">
        <v>2500</v>
      </c>
      <c r="I824" s="6">
        <v>1400.5</v>
      </c>
      <c r="J824" s="901">
        <v>0</v>
      </c>
    </row>
    <row r="825" spans="1:10" ht="12" customHeight="1" outlineLevel="1">
      <c r="A825" s="14" t="s">
        <v>1375</v>
      </c>
      <c r="B825" s="14" t="s">
        <v>1260</v>
      </c>
      <c r="C825" s="14" t="s">
        <v>1314</v>
      </c>
      <c r="D825" s="14" t="s">
        <v>1257</v>
      </c>
      <c r="E825" s="15" t="s">
        <v>1315</v>
      </c>
      <c r="F825" s="873">
        <v>3500</v>
      </c>
      <c r="G825" s="123">
        <v>2802.6</v>
      </c>
      <c r="H825" s="6">
        <v>4500</v>
      </c>
      <c r="I825" s="6">
        <v>1448.2</v>
      </c>
      <c r="J825" s="901">
        <v>0</v>
      </c>
    </row>
    <row r="826" spans="1:10" ht="12" customHeight="1" outlineLevel="1">
      <c r="A826" s="14" t="s">
        <v>1375</v>
      </c>
      <c r="B826" s="14" t="s">
        <v>1260</v>
      </c>
      <c r="C826" s="14">
        <v>5154</v>
      </c>
      <c r="D826" s="14">
        <v>3419</v>
      </c>
      <c r="E826" s="15" t="s">
        <v>801</v>
      </c>
      <c r="F826" s="873">
        <v>15</v>
      </c>
      <c r="G826" s="123">
        <v>3.4</v>
      </c>
      <c r="H826" s="6">
        <v>0</v>
      </c>
      <c r="I826" s="6">
        <v>0</v>
      </c>
      <c r="J826" s="901">
        <v>0</v>
      </c>
    </row>
    <row r="827" spans="1:10" ht="12" customHeight="1" outlineLevel="1">
      <c r="A827" s="14" t="s">
        <v>1375</v>
      </c>
      <c r="B827" s="14" t="s">
        <v>1260</v>
      </c>
      <c r="C827" s="14" t="s">
        <v>1316</v>
      </c>
      <c r="D827" s="14" t="s">
        <v>1257</v>
      </c>
      <c r="E827" s="15" t="s">
        <v>1317</v>
      </c>
      <c r="F827" s="873">
        <v>350</v>
      </c>
      <c r="G827" s="123">
        <v>213.3</v>
      </c>
      <c r="H827" s="6">
        <v>350</v>
      </c>
      <c r="I827" s="6">
        <v>113.2</v>
      </c>
      <c r="J827" s="901">
        <v>0</v>
      </c>
    </row>
    <row r="828" spans="1:10" ht="12" customHeight="1" outlineLevel="1">
      <c r="A828" s="14" t="s">
        <v>1375</v>
      </c>
      <c r="B828" s="14" t="s">
        <v>1260</v>
      </c>
      <c r="C828" s="14" t="s">
        <v>1318</v>
      </c>
      <c r="D828" s="14" t="s">
        <v>1257</v>
      </c>
      <c r="E828" s="15" t="s">
        <v>1400</v>
      </c>
      <c r="F828" s="873">
        <v>5</v>
      </c>
      <c r="G828" s="123">
        <v>0</v>
      </c>
      <c r="H828" s="6">
        <v>3</v>
      </c>
      <c r="I828" s="6">
        <v>0</v>
      </c>
      <c r="J828" s="901">
        <v>0</v>
      </c>
    </row>
    <row r="829" spans="1:10" ht="12" customHeight="1" outlineLevel="1">
      <c r="A829" s="14" t="s">
        <v>1375</v>
      </c>
      <c r="B829" s="14" t="s">
        <v>1260</v>
      </c>
      <c r="C829" s="14" t="s">
        <v>1319</v>
      </c>
      <c r="D829" s="14" t="s">
        <v>1257</v>
      </c>
      <c r="E829" s="15" t="s">
        <v>1320</v>
      </c>
      <c r="F829" s="873">
        <v>75</v>
      </c>
      <c r="G829" s="123">
        <v>176.3</v>
      </c>
      <c r="H829" s="6">
        <v>170</v>
      </c>
      <c r="I829" s="6">
        <v>92</v>
      </c>
      <c r="J829" s="901">
        <v>0</v>
      </c>
    </row>
    <row r="830" spans="1:10" ht="12" customHeight="1" outlineLevel="1">
      <c r="A830" s="14" t="s">
        <v>1375</v>
      </c>
      <c r="B830" s="14" t="s">
        <v>1260</v>
      </c>
      <c r="C830" s="14">
        <v>5162</v>
      </c>
      <c r="D830" s="14">
        <v>3419</v>
      </c>
      <c r="E830" s="15" t="s">
        <v>802</v>
      </c>
      <c r="F830" s="873">
        <v>1</v>
      </c>
      <c r="G830" s="123">
        <v>0</v>
      </c>
      <c r="H830" s="6">
        <v>0</v>
      </c>
      <c r="I830" s="6">
        <v>0</v>
      </c>
      <c r="J830" s="901">
        <v>0</v>
      </c>
    </row>
    <row r="831" spans="1:10" ht="12" customHeight="1" outlineLevel="1">
      <c r="A831" s="14" t="s">
        <v>1375</v>
      </c>
      <c r="B831" s="14" t="s">
        <v>1260</v>
      </c>
      <c r="C831" s="14" t="s">
        <v>1345</v>
      </c>
      <c r="D831" s="14" t="s">
        <v>1257</v>
      </c>
      <c r="E831" s="15" t="s">
        <v>1321</v>
      </c>
      <c r="F831" s="873">
        <v>10</v>
      </c>
      <c r="G831" s="123">
        <v>0</v>
      </c>
      <c r="H831" s="6">
        <v>0</v>
      </c>
      <c r="I831" s="6">
        <v>0</v>
      </c>
      <c r="J831" s="901">
        <v>0</v>
      </c>
    </row>
    <row r="832" spans="1:10" ht="12" customHeight="1" outlineLevel="1">
      <c r="A832" s="14" t="s">
        <v>1375</v>
      </c>
      <c r="B832" s="14" t="s">
        <v>1260</v>
      </c>
      <c r="C832" s="14">
        <v>5164</v>
      </c>
      <c r="D832" s="14">
        <v>3419</v>
      </c>
      <c r="E832" s="15" t="s">
        <v>1323</v>
      </c>
      <c r="F832" s="873">
        <v>15</v>
      </c>
      <c r="G832" s="123">
        <v>20.1</v>
      </c>
      <c r="H832" s="6">
        <v>30</v>
      </c>
      <c r="I832" s="6">
        <v>13</v>
      </c>
      <c r="J832" s="901">
        <v>0</v>
      </c>
    </row>
    <row r="833" spans="1:10" ht="12" customHeight="1" outlineLevel="1">
      <c r="A833" s="14" t="s">
        <v>1375</v>
      </c>
      <c r="B833" s="14" t="s">
        <v>1260</v>
      </c>
      <c r="C833" s="14">
        <v>5166</v>
      </c>
      <c r="D833" s="14">
        <v>3419</v>
      </c>
      <c r="E833" s="15" t="s">
        <v>1339</v>
      </c>
      <c r="F833" s="873">
        <v>200</v>
      </c>
      <c r="G833" s="123">
        <v>80.8</v>
      </c>
      <c r="H833" s="6">
        <v>300</v>
      </c>
      <c r="I833" s="6">
        <v>36.9</v>
      </c>
      <c r="J833" s="901">
        <v>0</v>
      </c>
    </row>
    <row r="834" spans="1:10" ht="12" customHeight="1" outlineLevel="1">
      <c r="A834" s="14" t="s">
        <v>1375</v>
      </c>
      <c r="B834" s="14" t="s">
        <v>1260</v>
      </c>
      <c r="C834" s="14">
        <v>5166</v>
      </c>
      <c r="D834" s="14">
        <v>3419</v>
      </c>
      <c r="E834" s="15" t="s">
        <v>1646</v>
      </c>
      <c r="F834" s="873">
        <v>0</v>
      </c>
      <c r="G834" s="123">
        <v>144.7</v>
      </c>
      <c r="H834" s="6">
        <v>0</v>
      </c>
      <c r="I834" s="6">
        <v>0</v>
      </c>
      <c r="J834" s="901">
        <v>0</v>
      </c>
    </row>
    <row r="835" spans="1:10" ht="12" customHeight="1" outlineLevel="1">
      <c r="A835" s="14" t="s">
        <v>1375</v>
      </c>
      <c r="B835" s="14" t="s">
        <v>1260</v>
      </c>
      <c r="C835" s="14" t="s">
        <v>1324</v>
      </c>
      <c r="D835" s="14" t="s">
        <v>1257</v>
      </c>
      <c r="E835" s="15" t="s">
        <v>1381</v>
      </c>
      <c r="F835" s="873">
        <v>10</v>
      </c>
      <c r="G835" s="123">
        <v>31</v>
      </c>
      <c r="H835" s="6">
        <v>30</v>
      </c>
      <c r="I835" s="6">
        <v>12.3</v>
      </c>
      <c r="J835" s="901">
        <v>0</v>
      </c>
    </row>
    <row r="836" spans="1:10" ht="12" customHeight="1" outlineLevel="1">
      <c r="A836" s="14" t="s">
        <v>1375</v>
      </c>
      <c r="B836" s="14" t="s">
        <v>1260</v>
      </c>
      <c r="C836" s="14" t="s">
        <v>1327</v>
      </c>
      <c r="D836" s="14" t="s">
        <v>1257</v>
      </c>
      <c r="E836" s="15" t="s">
        <v>323</v>
      </c>
      <c r="F836" s="873">
        <v>500</v>
      </c>
      <c r="G836" s="123">
        <v>1594.1</v>
      </c>
      <c r="H836" s="6">
        <v>1500</v>
      </c>
      <c r="I836" s="6">
        <v>980.3</v>
      </c>
      <c r="J836" s="901">
        <v>0</v>
      </c>
    </row>
    <row r="837" spans="1:10" ht="12" customHeight="1" outlineLevel="1">
      <c r="A837" s="14" t="s">
        <v>1375</v>
      </c>
      <c r="B837" s="14" t="s">
        <v>1260</v>
      </c>
      <c r="C837" s="14" t="s">
        <v>1328</v>
      </c>
      <c r="D837" s="14" t="s">
        <v>1257</v>
      </c>
      <c r="E837" s="15" t="s">
        <v>1547</v>
      </c>
      <c r="F837" s="873">
        <v>100</v>
      </c>
      <c r="G837" s="123">
        <v>309</v>
      </c>
      <c r="H837" s="6">
        <v>150</v>
      </c>
      <c r="I837" s="6">
        <v>130</v>
      </c>
      <c r="J837" s="901">
        <v>0</v>
      </c>
    </row>
    <row r="838" spans="1:10" ht="12" customHeight="1" outlineLevel="1">
      <c r="A838" s="14" t="s">
        <v>1375</v>
      </c>
      <c r="B838" s="14" t="s">
        <v>1260</v>
      </c>
      <c r="C838" s="14" t="s">
        <v>1328</v>
      </c>
      <c r="D838" s="14" t="s">
        <v>1257</v>
      </c>
      <c r="E838" s="15" t="s">
        <v>1543</v>
      </c>
      <c r="F838" s="873">
        <v>600</v>
      </c>
      <c r="G838" s="123">
        <v>16911</v>
      </c>
      <c r="H838" s="6">
        <v>600</v>
      </c>
      <c r="I838" s="6">
        <v>600</v>
      </c>
      <c r="J838" s="901">
        <v>0</v>
      </c>
    </row>
    <row r="839" spans="1:10" ht="12" customHeight="1" outlineLevel="1">
      <c r="A839" s="14" t="s">
        <v>1375</v>
      </c>
      <c r="B839" s="14" t="s">
        <v>1260</v>
      </c>
      <c r="C839" s="14">
        <v>5171</v>
      </c>
      <c r="D839" s="14">
        <v>3419</v>
      </c>
      <c r="E839" s="15" t="s">
        <v>803</v>
      </c>
      <c r="F839" s="873">
        <v>0</v>
      </c>
      <c r="G839" s="123">
        <v>2099</v>
      </c>
      <c r="H839" s="6">
        <v>0</v>
      </c>
      <c r="I839" s="6">
        <v>0</v>
      </c>
      <c r="J839" s="901">
        <v>0</v>
      </c>
    </row>
    <row r="840" spans="1:10" ht="12" customHeight="1" outlineLevel="1">
      <c r="A840" s="14" t="s">
        <v>1375</v>
      </c>
      <c r="B840" s="14" t="s">
        <v>1260</v>
      </c>
      <c r="C840" s="14" t="s">
        <v>1331</v>
      </c>
      <c r="D840" s="14" t="s">
        <v>1257</v>
      </c>
      <c r="E840" s="15" t="s">
        <v>1333</v>
      </c>
      <c r="F840" s="873">
        <v>5</v>
      </c>
      <c r="G840" s="123">
        <v>0</v>
      </c>
      <c r="H840" s="6">
        <v>5</v>
      </c>
      <c r="I840" s="6">
        <v>0.3</v>
      </c>
      <c r="J840" s="901">
        <v>0</v>
      </c>
    </row>
    <row r="841" spans="1:10" ht="12" customHeight="1" outlineLevel="1">
      <c r="A841" s="14" t="s">
        <v>1375</v>
      </c>
      <c r="B841" s="14" t="s">
        <v>1260</v>
      </c>
      <c r="C841" s="14">
        <v>5362</v>
      </c>
      <c r="D841" s="14">
        <v>3419</v>
      </c>
      <c r="E841" s="15" t="s">
        <v>1544</v>
      </c>
      <c r="F841" s="873">
        <v>1</v>
      </c>
      <c r="G841" s="123">
        <v>0</v>
      </c>
      <c r="H841" s="6">
        <v>1</v>
      </c>
      <c r="I841" s="6">
        <v>0</v>
      </c>
      <c r="J841" s="901">
        <v>0</v>
      </c>
    </row>
    <row r="842" spans="1:10" ht="12" customHeight="1" outlineLevel="1">
      <c r="A842" s="14" t="s">
        <v>1375</v>
      </c>
      <c r="B842" s="14" t="s">
        <v>1260</v>
      </c>
      <c r="C842" s="14">
        <v>5212</v>
      </c>
      <c r="D842" s="14">
        <v>3419</v>
      </c>
      <c r="E842" s="15" t="s">
        <v>22</v>
      </c>
      <c r="F842" s="873">
        <v>50</v>
      </c>
      <c r="G842" s="123">
        <v>0</v>
      </c>
      <c r="H842" s="6">
        <v>0</v>
      </c>
      <c r="I842" s="6">
        <v>0</v>
      </c>
      <c r="J842" s="901">
        <v>0</v>
      </c>
    </row>
    <row r="843" spans="1:10" ht="12" customHeight="1" outlineLevel="1">
      <c r="A843" s="14" t="s">
        <v>1375</v>
      </c>
      <c r="B843" s="14" t="s">
        <v>1260</v>
      </c>
      <c r="C843" s="14">
        <v>5229</v>
      </c>
      <c r="D843" s="14">
        <v>3419</v>
      </c>
      <c r="E843" s="15" t="s">
        <v>804</v>
      </c>
      <c r="F843" s="873">
        <v>2</v>
      </c>
      <c r="G843" s="123">
        <v>0</v>
      </c>
      <c r="H843" s="6">
        <v>0</v>
      </c>
      <c r="I843" s="6">
        <v>0</v>
      </c>
      <c r="J843" s="901">
        <v>0</v>
      </c>
    </row>
    <row r="844" spans="1:10" ht="12" customHeight="1">
      <c r="A844" s="856"/>
      <c r="B844" s="857" t="s">
        <v>597</v>
      </c>
      <c r="C844" s="1082"/>
      <c r="D844" s="1083"/>
      <c r="E844" s="859" t="s">
        <v>1608</v>
      </c>
      <c r="F844" s="880">
        <f>SUBTOTAL(9,F817:F843)</f>
        <v>9239</v>
      </c>
      <c r="G844" s="892">
        <f>SUBTOTAL(9,G817:G843)</f>
        <v>30732.9</v>
      </c>
      <c r="H844" s="860">
        <f>SUBTOTAL(9,H817:H843)</f>
        <v>12370</v>
      </c>
      <c r="I844" s="860">
        <f>SUBTOTAL(9,I817:I843)</f>
        <v>5811.2</v>
      </c>
      <c r="J844" s="902">
        <f>SUBTOTAL(9,J817:J843)</f>
        <v>0</v>
      </c>
    </row>
    <row r="845" spans="1:10" ht="12" customHeight="1" outlineLevel="1">
      <c r="A845" s="14">
        <v>2516</v>
      </c>
      <c r="B845" s="17">
        <v>194</v>
      </c>
      <c r="C845" s="14">
        <v>5137</v>
      </c>
      <c r="D845" s="14">
        <v>5311</v>
      </c>
      <c r="E845" s="15" t="s">
        <v>280</v>
      </c>
      <c r="F845" s="873">
        <v>200</v>
      </c>
      <c r="G845" s="123">
        <v>228.7</v>
      </c>
      <c r="H845" s="6">
        <v>150</v>
      </c>
      <c r="I845" s="6">
        <v>150</v>
      </c>
      <c r="J845" s="127">
        <v>70</v>
      </c>
    </row>
    <row r="846" spans="1:10" ht="11.25" customHeight="1" outlineLevel="1">
      <c r="A846" s="14">
        <v>2517</v>
      </c>
      <c r="B846" s="17">
        <v>194</v>
      </c>
      <c r="C846" s="14">
        <v>5139</v>
      </c>
      <c r="D846" s="14">
        <v>5311</v>
      </c>
      <c r="E846" s="15" t="s">
        <v>556</v>
      </c>
      <c r="F846" s="873">
        <v>50</v>
      </c>
      <c r="G846" s="123">
        <v>91.2</v>
      </c>
      <c r="H846" s="6">
        <v>50</v>
      </c>
      <c r="I846" s="6">
        <v>50</v>
      </c>
      <c r="J846" s="127">
        <v>70</v>
      </c>
    </row>
    <row r="847" spans="1:10" ht="12" customHeight="1" outlineLevel="1">
      <c r="A847" s="14">
        <v>2518</v>
      </c>
      <c r="B847" s="17">
        <v>194</v>
      </c>
      <c r="C847" s="14">
        <v>5167</v>
      </c>
      <c r="D847" s="14">
        <v>5311</v>
      </c>
      <c r="E847" s="15" t="s">
        <v>1381</v>
      </c>
      <c r="F847" s="873">
        <v>0</v>
      </c>
      <c r="G847" s="123">
        <v>0</v>
      </c>
      <c r="H847" s="6">
        <v>0</v>
      </c>
      <c r="I847" s="6">
        <v>4.6</v>
      </c>
      <c r="J847" s="127">
        <v>30</v>
      </c>
    </row>
    <row r="848" spans="1:10" ht="12" customHeight="1" outlineLevel="1">
      <c r="A848" s="14">
        <v>2519</v>
      </c>
      <c r="B848" s="17">
        <v>194</v>
      </c>
      <c r="C848" s="14">
        <v>5169</v>
      </c>
      <c r="D848" s="14">
        <v>5311</v>
      </c>
      <c r="E848" s="15" t="s">
        <v>323</v>
      </c>
      <c r="F848" s="873">
        <v>200</v>
      </c>
      <c r="G848" s="123">
        <v>128.1</v>
      </c>
      <c r="H848" s="6">
        <v>150</v>
      </c>
      <c r="I848" s="6">
        <v>147.2</v>
      </c>
      <c r="J848" s="127">
        <v>130</v>
      </c>
    </row>
    <row r="849" spans="1:10" ht="12" customHeight="1" outlineLevel="1">
      <c r="A849" s="14" t="s">
        <v>1375</v>
      </c>
      <c r="B849" s="17">
        <v>194</v>
      </c>
      <c r="C849" s="14">
        <v>5137</v>
      </c>
      <c r="D849" s="14">
        <v>5311</v>
      </c>
      <c r="E849" s="15" t="s">
        <v>1688</v>
      </c>
      <c r="F849" s="873">
        <v>0</v>
      </c>
      <c r="G849" s="123">
        <v>0</v>
      </c>
      <c r="H849" s="6">
        <v>0</v>
      </c>
      <c r="I849" s="6">
        <v>66</v>
      </c>
      <c r="J849" s="127">
        <v>0</v>
      </c>
    </row>
    <row r="850" spans="1:10" ht="12" customHeight="1" outlineLevel="1">
      <c r="A850" s="14" t="s">
        <v>1375</v>
      </c>
      <c r="B850" s="17">
        <v>194</v>
      </c>
      <c r="C850" s="14">
        <v>5169</v>
      </c>
      <c r="D850" s="14">
        <v>5311</v>
      </c>
      <c r="E850" s="15" t="s">
        <v>435</v>
      </c>
      <c r="F850" s="873">
        <v>0</v>
      </c>
      <c r="G850" s="123">
        <v>0</v>
      </c>
      <c r="H850" s="6">
        <v>0</v>
      </c>
      <c r="I850" s="6">
        <v>40</v>
      </c>
      <c r="J850" s="127">
        <v>0</v>
      </c>
    </row>
    <row r="851" spans="1:10" ht="12" customHeight="1" outlineLevel="1">
      <c r="A851" s="14" t="s">
        <v>1375</v>
      </c>
      <c r="B851" s="17">
        <v>194</v>
      </c>
      <c r="C851" s="14">
        <v>5173</v>
      </c>
      <c r="D851" s="14">
        <v>5311</v>
      </c>
      <c r="E851" s="15" t="s">
        <v>171</v>
      </c>
      <c r="F851" s="873">
        <v>0</v>
      </c>
      <c r="G851" s="123">
        <v>0</v>
      </c>
      <c r="H851" s="6">
        <v>0</v>
      </c>
      <c r="I851" s="6">
        <v>4.2</v>
      </c>
      <c r="J851" s="127">
        <v>0</v>
      </c>
    </row>
    <row r="852" spans="1:10" ht="12" customHeight="1">
      <c r="A852" s="856"/>
      <c r="B852" s="857" t="s">
        <v>1548</v>
      </c>
      <c r="C852" s="1082"/>
      <c r="D852" s="1083"/>
      <c r="E852" s="859" t="s">
        <v>1621</v>
      </c>
      <c r="F852" s="880">
        <f>SUBTOTAL(9,F845:F848)</f>
        <v>450</v>
      </c>
      <c r="G852" s="892">
        <f>SUBTOTAL(9,G845:G848)</f>
        <v>448</v>
      </c>
      <c r="H852" s="860">
        <f>SUBTOTAL(9,H845:H848)</f>
        <v>350</v>
      </c>
      <c r="I852" s="860">
        <f>SUBTOTAL(9,I845:I851)</f>
        <v>461.99999999999994</v>
      </c>
      <c r="J852" s="902">
        <f>SUBTOTAL(9,J845:J851)</f>
        <v>300</v>
      </c>
    </row>
    <row r="853" spans="1:10" ht="12" customHeight="1" outlineLevel="1">
      <c r="A853" s="14">
        <v>2520</v>
      </c>
      <c r="B853" s="14">
        <v>195</v>
      </c>
      <c r="C853" s="14">
        <v>5137</v>
      </c>
      <c r="D853" s="14">
        <v>6171</v>
      </c>
      <c r="E853" s="15" t="s">
        <v>281</v>
      </c>
      <c r="F853" s="873">
        <v>5</v>
      </c>
      <c r="G853" s="123">
        <v>16.1</v>
      </c>
      <c r="H853" s="6">
        <v>5</v>
      </c>
      <c r="I853" s="6">
        <v>5</v>
      </c>
      <c r="J853" s="127">
        <v>12</v>
      </c>
    </row>
    <row r="854" spans="1:10" ht="12" customHeight="1" outlineLevel="1">
      <c r="A854" s="14">
        <v>2521</v>
      </c>
      <c r="B854" s="14">
        <v>195</v>
      </c>
      <c r="C854" s="14">
        <v>5139</v>
      </c>
      <c r="D854" s="14">
        <v>6171</v>
      </c>
      <c r="E854" s="15" t="s">
        <v>556</v>
      </c>
      <c r="F854" s="873">
        <v>12</v>
      </c>
      <c r="G854" s="123">
        <v>10.4</v>
      </c>
      <c r="H854" s="6">
        <v>12</v>
      </c>
      <c r="I854" s="6">
        <v>12</v>
      </c>
      <c r="J854" s="127">
        <v>27</v>
      </c>
    </row>
    <row r="855" spans="1:10" ht="12" customHeight="1" outlineLevel="1">
      <c r="A855" s="14">
        <v>2522</v>
      </c>
      <c r="B855" s="14">
        <v>195</v>
      </c>
      <c r="C855" s="14">
        <v>5151</v>
      </c>
      <c r="D855" s="14">
        <v>6171</v>
      </c>
      <c r="E855" s="15" t="s">
        <v>647</v>
      </c>
      <c r="F855" s="873">
        <v>10</v>
      </c>
      <c r="G855" s="123">
        <v>3.3</v>
      </c>
      <c r="H855" s="6">
        <v>10</v>
      </c>
      <c r="I855" s="6">
        <v>10</v>
      </c>
      <c r="J855" s="127">
        <v>10</v>
      </c>
    </row>
    <row r="856" spans="1:10" ht="12" customHeight="1" outlineLevel="1">
      <c r="A856" s="14">
        <v>2523</v>
      </c>
      <c r="B856" s="14">
        <v>195</v>
      </c>
      <c r="C856" s="14">
        <v>5152</v>
      </c>
      <c r="D856" s="14">
        <v>6171</v>
      </c>
      <c r="E856" s="15" t="s">
        <v>284</v>
      </c>
      <c r="F856" s="873">
        <v>80</v>
      </c>
      <c r="G856" s="123">
        <v>59.3</v>
      </c>
      <c r="H856" s="6">
        <v>80</v>
      </c>
      <c r="I856" s="6">
        <v>80</v>
      </c>
      <c r="J856" s="127">
        <v>80</v>
      </c>
    </row>
    <row r="857" spans="1:10" ht="12" customHeight="1" outlineLevel="1">
      <c r="A857" s="14">
        <v>2524</v>
      </c>
      <c r="B857" s="14">
        <v>195</v>
      </c>
      <c r="C857" s="14">
        <v>5154</v>
      </c>
      <c r="D857" s="14">
        <v>6171</v>
      </c>
      <c r="E857" s="15" t="s">
        <v>1315</v>
      </c>
      <c r="F857" s="873">
        <v>20</v>
      </c>
      <c r="G857" s="123">
        <v>17.8</v>
      </c>
      <c r="H857" s="6">
        <v>20</v>
      </c>
      <c r="I857" s="6">
        <v>20</v>
      </c>
      <c r="J857" s="127">
        <v>20</v>
      </c>
    </row>
    <row r="858" spans="1:10" ht="12" customHeight="1" outlineLevel="1">
      <c r="A858" s="14">
        <v>2525</v>
      </c>
      <c r="B858" s="14">
        <v>195</v>
      </c>
      <c r="C858" s="14">
        <v>5162</v>
      </c>
      <c r="D858" s="14">
        <v>6171</v>
      </c>
      <c r="E858" s="15" t="s">
        <v>1320</v>
      </c>
      <c r="F858" s="873">
        <v>3</v>
      </c>
      <c r="G858" s="123">
        <v>4.7</v>
      </c>
      <c r="H858" s="6">
        <v>4</v>
      </c>
      <c r="I858" s="6">
        <v>4</v>
      </c>
      <c r="J858" s="127">
        <v>4</v>
      </c>
    </row>
    <row r="859" spans="1:10" ht="12" customHeight="1" outlineLevel="1">
      <c r="A859" s="14">
        <v>2526</v>
      </c>
      <c r="B859" s="14">
        <v>195</v>
      </c>
      <c r="C859" s="14">
        <v>5162</v>
      </c>
      <c r="D859" s="14">
        <v>6171</v>
      </c>
      <c r="E859" s="15" t="s">
        <v>674</v>
      </c>
      <c r="F859" s="873">
        <v>3</v>
      </c>
      <c r="G859" s="123">
        <v>4</v>
      </c>
      <c r="H859" s="6">
        <v>3</v>
      </c>
      <c r="I859" s="6">
        <v>3</v>
      </c>
      <c r="J859" s="127">
        <v>4</v>
      </c>
    </row>
    <row r="860" spans="1:10" ht="12" customHeight="1" outlineLevel="1">
      <c r="A860" s="14">
        <v>2527</v>
      </c>
      <c r="B860" s="14">
        <v>195</v>
      </c>
      <c r="C860" s="14">
        <v>5169</v>
      </c>
      <c r="D860" s="14">
        <v>6171</v>
      </c>
      <c r="E860" s="15" t="s">
        <v>323</v>
      </c>
      <c r="F860" s="873">
        <v>40</v>
      </c>
      <c r="G860" s="123">
        <v>21.2</v>
      </c>
      <c r="H860" s="6">
        <v>20</v>
      </c>
      <c r="I860" s="6">
        <v>52.9</v>
      </c>
      <c r="J860" s="127">
        <v>70</v>
      </c>
    </row>
    <row r="861" spans="1:10" ht="12" customHeight="1" outlineLevel="1">
      <c r="A861" s="14">
        <v>2528</v>
      </c>
      <c r="B861" s="14">
        <v>195</v>
      </c>
      <c r="C861" s="14">
        <v>5169</v>
      </c>
      <c r="D861" s="14">
        <v>6171</v>
      </c>
      <c r="E861" s="15" t="s">
        <v>451</v>
      </c>
      <c r="F861" s="873">
        <v>280</v>
      </c>
      <c r="G861" s="123">
        <v>143.7</v>
      </c>
      <c r="H861" s="6">
        <v>220</v>
      </c>
      <c r="I861" s="6">
        <v>220</v>
      </c>
      <c r="J861" s="127">
        <v>220</v>
      </c>
    </row>
    <row r="862" spans="1:10" ht="12" customHeight="1" outlineLevel="1">
      <c r="A862" s="14">
        <v>2529</v>
      </c>
      <c r="B862" s="14">
        <v>195</v>
      </c>
      <c r="C862" s="14">
        <v>5169</v>
      </c>
      <c r="D862" s="14">
        <v>6171</v>
      </c>
      <c r="E862" s="15" t="s">
        <v>452</v>
      </c>
      <c r="F862" s="873">
        <v>70</v>
      </c>
      <c r="G862" s="123">
        <v>64.7</v>
      </c>
      <c r="H862" s="6">
        <v>140</v>
      </c>
      <c r="I862" s="6">
        <v>140</v>
      </c>
      <c r="J862" s="127">
        <v>100</v>
      </c>
    </row>
    <row r="863" spans="1:10" ht="12" customHeight="1" outlineLevel="1">
      <c r="A863" s="14">
        <v>2530</v>
      </c>
      <c r="B863" s="14">
        <v>195</v>
      </c>
      <c r="C863" s="14">
        <v>5169</v>
      </c>
      <c r="D863" s="14">
        <v>6171</v>
      </c>
      <c r="E863" s="15" t="s">
        <v>453</v>
      </c>
      <c r="F863" s="873">
        <v>81</v>
      </c>
      <c r="G863" s="123">
        <v>182.8</v>
      </c>
      <c r="H863" s="6">
        <v>200</v>
      </c>
      <c r="I863" s="6">
        <v>200</v>
      </c>
      <c r="J863" s="127">
        <v>320</v>
      </c>
    </row>
    <row r="864" spans="1:10" ht="12" customHeight="1" outlineLevel="1">
      <c r="A864" s="14">
        <v>2531</v>
      </c>
      <c r="B864" s="14">
        <v>195</v>
      </c>
      <c r="C864" s="14">
        <v>5169</v>
      </c>
      <c r="D864" s="14">
        <v>6171</v>
      </c>
      <c r="E864" s="15" t="s">
        <v>454</v>
      </c>
      <c r="F864" s="873">
        <v>800</v>
      </c>
      <c r="G864" s="123">
        <v>717.5</v>
      </c>
      <c r="H864" s="6">
        <v>1100</v>
      </c>
      <c r="I864" s="6">
        <v>1035</v>
      </c>
      <c r="J864" s="127">
        <v>1000</v>
      </c>
    </row>
    <row r="865" spans="1:10" ht="12" customHeight="1" outlineLevel="1">
      <c r="A865" s="14">
        <v>2532</v>
      </c>
      <c r="B865" s="14">
        <v>195</v>
      </c>
      <c r="C865" s="14">
        <v>5171</v>
      </c>
      <c r="D865" s="14">
        <v>6171</v>
      </c>
      <c r="E865" s="15" t="s">
        <v>1481</v>
      </c>
      <c r="F865" s="873">
        <v>70</v>
      </c>
      <c r="G865" s="123">
        <v>73.9</v>
      </c>
      <c r="H865" s="6">
        <v>20</v>
      </c>
      <c r="I865" s="6">
        <v>20</v>
      </c>
      <c r="J865" s="127">
        <v>25</v>
      </c>
    </row>
    <row r="866" spans="1:10" ht="12" customHeight="1" outlineLevel="1">
      <c r="A866" s="14">
        <v>2533</v>
      </c>
      <c r="B866" s="14">
        <v>195</v>
      </c>
      <c r="C866" s="14">
        <v>5362</v>
      </c>
      <c r="D866" s="14">
        <v>6171</v>
      </c>
      <c r="E866" s="15" t="s">
        <v>1676</v>
      </c>
      <c r="F866" s="873">
        <v>15</v>
      </c>
      <c r="G866" s="123">
        <v>10.9</v>
      </c>
      <c r="H866" s="6">
        <v>15</v>
      </c>
      <c r="I866" s="6">
        <v>15</v>
      </c>
      <c r="J866" s="127">
        <v>15</v>
      </c>
    </row>
    <row r="867" spans="1:10" ht="12" customHeight="1" outlineLevel="1">
      <c r="A867" s="14">
        <v>2534</v>
      </c>
      <c r="B867" s="14">
        <v>195</v>
      </c>
      <c r="C867" s="14">
        <v>5499</v>
      </c>
      <c r="D867" s="14">
        <v>6171</v>
      </c>
      <c r="E867" s="15" t="s">
        <v>1680</v>
      </c>
      <c r="F867" s="873">
        <v>1100</v>
      </c>
      <c r="G867" s="123">
        <v>1221.6</v>
      </c>
      <c r="H867" s="6">
        <v>1800</v>
      </c>
      <c r="I867" s="6">
        <v>1800</v>
      </c>
      <c r="J867" s="127">
        <v>1800</v>
      </c>
    </row>
    <row r="868" spans="1:10" ht="12" customHeight="1" outlineLevel="1">
      <c r="A868" s="14">
        <v>2535</v>
      </c>
      <c r="B868" s="14">
        <v>195</v>
      </c>
      <c r="C868" s="14">
        <v>5660</v>
      </c>
      <c r="D868" s="14">
        <v>6171</v>
      </c>
      <c r="E868" s="15" t="s">
        <v>648</v>
      </c>
      <c r="F868" s="873">
        <v>300</v>
      </c>
      <c r="G868" s="123">
        <v>348</v>
      </c>
      <c r="H868" s="6">
        <v>400</v>
      </c>
      <c r="I868" s="6">
        <v>465</v>
      </c>
      <c r="J868" s="127">
        <v>650</v>
      </c>
    </row>
    <row r="869" spans="1:10" ht="13.5" customHeight="1">
      <c r="A869" s="858"/>
      <c r="B869" s="857" t="s">
        <v>1550</v>
      </c>
      <c r="C869" s="1083"/>
      <c r="D869" s="1083"/>
      <c r="E869" s="859" t="s">
        <v>73</v>
      </c>
      <c r="F869" s="880">
        <f>SUBTOTAL(9,F853:F868)</f>
        <v>2889</v>
      </c>
      <c r="G869" s="892">
        <f>SUBTOTAL(9,G853:G868)</f>
        <v>2899.9</v>
      </c>
      <c r="H869" s="860">
        <f>SUBTOTAL(9,H853:H868)</f>
        <v>4049</v>
      </c>
      <c r="I869" s="860">
        <f>SUBTOTAL(9,I853:I868)</f>
        <v>4081.9</v>
      </c>
      <c r="J869" s="902">
        <f>SUBTOTAL(9,J853:J868)</f>
        <v>4357</v>
      </c>
    </row>
    <row r="870" spans="1:10" ht="12" customHeight="1">
      <c r="A870" s="14">
        <v>2536</v>
      </c>
      <c r="B870" s="14" t="s">
        <v>1551</v>
      </c>
      <c r="C870" s="14">
        <v>5331</v>
      </c>
      <c r="D870" s="14" t="s">
        <v>1231</v>
      </c>
      <c r="E870" s="15" t="s">
        <v>1552</v>
      </c>
      <c r="F870" s="879">
        <v>1610</v>
      </c>
      <c r="G870" s="891">
        <v>6018.7</v>
      </c>
      <c r="H870" s="853">
        <v>1313</v>
      </c>
      <c r="I870" s="853">
        <v>4495</v>
      </c>
      <c r="J870" s="127">
        <v>2311</v>
      </c>
    </row>
    <row r="871" spans="1:10" ht="12" customHeight="1">
      <c r="A871" s="856"/>
      <c r="B871" s="857" t="s">
        <v>1553</v>
      </c>
      <c r="C871" s="858"/>
      <c r="D871" s="858"/>
      <c r="E871" s="859" t="s">
        <v>1622</v>
      </c>
      <c r="F871" s="880">
        <f>SUBTOTAL(9,F870:F870)</f>
        <v>1610</v>
      </c>
      <c r="G871" s="892">
        <f>SUBTOTAL(9,G870:G870)</f>
        <v>6018.7</v>
      </c>
      <c r="H871" s="860">
        <f>SUBTOTAL(9,H870:H870)</f>
        <v>1313</v>
      </c>
      <c r="I871" s="860">
        <f>SUBTOTAL(9,I870:I870)</f>
        <v>4495</v>
      </c>
      <c r="J871" s="902">
        <f>SUBTOTAL(9,J870:J870)</f>
        <v>2311</v>
      </c>
    </row>
    <row r="872" spans="1:10" ht="12" customHeight="1">
      <c r="A872" s="14" t="s">
        <v>1375</v>
      </c>
      <c r="B872" s="14" t="s">
        <v>1554</v>
      </c>
      <c r="C872" s="14">
        <v>5331</v>
      </c>
      <c r="D872" s="14" t="s">
        <v>1231</v>
      </c>
      <c r="E872" s="15" t="s">
        <v>1552</v>
      </c>
      <c r="F872" s="879">
        <v>557</v>
      </c>
      <c r="G872" s="891">
        <v>2270.2</v>
      </c>
      <c r="H872" s="853">
        <v>500</v>
      </c>
      <c r="I872" s="853">
        <v>1317</v>
      </c>
      <c r="J872" s="127">
        <v>0</v>
      </c>
    </row>
    <row r="873" spans="1:10" ht="12" customHeight="1">
      <c r="A873" s="856"/>
      <c r="B873" s="857" t="s">
        <v>713</v>
      </c>
      <c r="C873" s="858"/>
      <c r="D873" s="858"/>
      <c r="E873" s="859" t="s">
        <v>1623</v>
      </c>
      <c r="F873" s="880">
        <f>SUBTOTAL(9,F872:F872)</f>
        <v>557</v>
      </c>
      <c r="G873" s="892">
        <f>SUBTOTAL(9,G872:G872)</f>
        <v>2270.2</v>
      </c>
      <c r="H873" s="860">
        <f>SUBTOTAL(9,H872:H872)</f>
        <v>500</v>
      </c>
      <c r="I873" s="860">
        <f>SUBTOTAL(9,I872:I872)</f>
        <v>1317</v>
      </c>
      <c r="J873" s="902">
        <f>SUBTOTAL(9,J872:J872)</f>
        <v>0</v>
      </c>
    </row>
    <row r="874" spans="1:10" ht="12" customHeight="1">
      <c r="A874" s="14">
        <v>2537</v>
      </c>
      <c r="B874" s="14" t="s">
        <v>1555</v>
      </c>
      <c r="C874" s="14">
        <v>5331</v>
      </c>
      <c r="D874" s="14" t="s">
        <v>1231</v>
      </c>
      <c r="E874" s="15" t="s">
        <v>1552</v>
      </c>
      <c r="F874" s="879">
        <v>1130</v>
      </c>
      <c r="G874" s="891">
        <v>5950.8</v>
      </c>
      <c r="H874" s="853">
        <v>1022</v>
      </c>
      <c r="I874" s="853">
        <v>3637</v>
      </c>
      <c r="J874" s="127">
        <v>1352</v>
      </c>
    </row>
    <row r="875" spans="1:10" ht="12" customHeight="1">
      <c r="A875" s="856"/>
      <c r="B875" s="857" t="s">
        <v>598</v>
      </c>
      <c r="C875" s="858"/>
      <c r="D875" s="858"/>
      <c r="E875" s="859" t="s">
        <v>1624</v>
      </c>
      <c r="F875" s="880">
        <f>SUBTOTAL(9,F874:F874)</f>
        <v>1130</v>
      </c>
      <c r="G875" s="892">
        <f>SUBTOTAL(9,G874:G874)</f>
        <v>5950.8</v>
      </c>
      <c r="H875" s="860">
        <f>SUBTOTAL(9,H874:H874)</f>
        <v>1022</v>
      </c>
      <c r="I875" s="860">
        <f>SUBTOTAL(9,I874:I874)</f>
        <v>3637</v>
      </c>
      <c r="J875" s="902">
        <f>SUBTOTAL(9,J874:J874)</f>
        <v>1352</v>
      </c>
    </row>
    <row r="876" spans="1:10" ht="12" customHeight="1">
      <c r="A876" s="14">
        <v>2538</v>
      </c>
      <c r="B876" s="14" t="s">
        <v>1556</v>
      </c>
      <c r="C876" s="14">
        <v>5331</v>
      </c>
      <c r="D876" s="14" t="s">
        <v>1231</v>
      </c>
      <c r="E876" s="15" t="s">
        <v>1552</v>
      </c>
      <c r="F876" s="879">
        <v>1035</v>
      </c>
      <c r="G876" s="891">
        <v>4098</v>
      </c>
      <c r="H876" s="853">
        <v>993</v>
      </c>
      <c r="I876" s="853">
        <v>2641</v>
      </c>
      <c r="J876" s="127">
        <v>1070</v>
      </c>
    </row>
    <row r="877" spans="1:10" ht="12" customHeight="1">
      <c r="A877" s="856"/>
      <c r="B877" s="857" t="s">
        <v>599</v>
      </c>
      <c r="C877" s="858"/>
      <c r="D877" s="858"/>
      <c r="E877" s="859" t="s">
        <v>1625</v>
      </c>
      <c r="F877" s="880">
        <f>SUBTOTAL(9,F876:F876)</f>
        <v>1035</v>
      </c>
      <c r="G877" s="892">
        <f>SUBTOTAL(9,G876:G876)</f>
        <v>4098</v>
      </c>
      <c r="H877" s="860">
        <f>SUBTOTAL(9,H876:H876)</f>
        <v>993</v>
      </c>
      <c r="I877" s="860">
        <f>SUBTOTAL(9,I876:I876)</f>
        <v>2641</v>
      </c>
      <c r="J877" s="902">
        <f>SUBTOTAL(9,J876:J876)</f>
        <v>1070</v>
      </c>
    </row>
    <row r="878" spans="1:10" ht="12" customHeight="1">
      <c r="A878" s="14">
        <v>2539</v>
      </c>
      <c r="B878" s="14" t="s">
        <v>1557</v>
      </c>
      <c r="C878" s="14">
        <v>5331</v>
      </c>
      <c r="D878" s="14" t="s">
        <v>1231</v>
      </c>
      <c r="E878" s="15" t="s">
        <v>1552</v>
      </c>
      <c r="F878" s="879">
        <v>624</v>
      </c>
      <c r="G878" s="891">
        <v>5608.3</v>
      </c>
      <c r="H878" s="853">
        <v>2343</v>
      </c>
      <c r="I878" s="853">
        <v>4383</v>
      </c>
      <c r="J878" s="127">
        <v>3172</v>
      </c>
    </row>
    <row r="879" spans="1:10" ht="12" customHeight="1">
      <c r="A879" s="856"/>
      <c r="B879" s="857" t="s">
        <v>711</v>
      </c>
      <c r="C879" s="858"/>
      <c r="D879" s="858"/>
      <c r="E879" s="859" t="s">
        <v>43</v>
      </c>
      <c r="F879" s="880">
        <f>SUBTOTAL(9,F878:F878)</f>
        <v>624</v>
      </c>
      <c r="G879" s="892">
        <f>SUBTOTAL(9,G878:G878)</f>
        <v>5608.3</v>
      </c>
      <c r="H879" s="860">
        <f>SUBTOTAL(9,H878:H878)</f>
        <v>2343</v>
      </c>
      <c r="I879" s="860">
        <f>SUBTOTAL(9,I878:I878)</f>
        <v>4383</v>
      </c>
      <c r="J879" s="902">
        <f>SUBTOTAL(9,J878:J878)</f>
        <v>3172</v>
      </c>
    </row>
    <row r="880" spans="1:10" ht="12" customHeight="1">
      <c r="A880" s="14">
        <v>2540</v>
      </c>
      <c r="B880" s="14" t="s">
        <v>1558</v>
      </c>
      <c r="C880" s="14">
        <v>5331</v>
      </c>
      <c r="D880" s="14" t="s">
        <v>1231</v>
      </c>
      <c r="E880" s="15" t="s">
        <v>1552</v>
      </c>
      <c r="F880" s="879">
        <v>1250</v>
      </c>
      <c r="G880" s="891">
        <v>4915.2</v>
      </c>
      <c r="H880" s="853">
        <v>1678</v>
      </c>
      <c r="I880" s="853">
        <v>3728</v>
      </c>
      <c r="J880" s="127">
        <v>2403</v>
      </c>
    </row>
    <row r="881" spans="1:10" ht="12" customHeight="1">
      <c r="A881" s="856"/>
      <c r="B881" s="857" t="s">
        <v>1559</v>
      </c>
      <c r="C881" s="858"/>
      <c r="D881" s="858"/>
      <c r="E881" s="859" t="s">
        <v>44</v>
      </c>
      <c r="F881" s="880">
        <f>SUBTOTAL(9,F880:F880)</f>
        <v>1250</v>
      </c>
      <c r="G881" s="892">
        <f>SUBTOTAL(9,G880:G880)</f>
        <v>4915.2</v>
      </c>
      <c r="H881" s="860">
        <f>SUBTOTAL(9,H880:H880)</f>
        <v>1678</v>
      </c>
      <c r="I881" s="860">
        <f>SUBTOTAL(9,I880:I880)</f>
        <v>3728</v>
      </c>
      <c r="J881" s="902">
        <f>SUBTOTAL(9,J880:J880)</f>
        <v>2403</v>
      </c>
    </row>
    <row r="882" spans="1:10" ht="12" customHeight="1">
      <c r="A882" s="14" t="s">
        <v>1375</v>
      </c>
      <c r="B882" s="14" t="s">
        <v>1560</v>
      </c>
      <c r="C882" s="14">
        <v>5331</v>
      </c>
      <c r="D882" s="14" t="s">
        <v>1231</v>
      </c>
      <c r="E882" s="15" t="s">
        <v>1552</v>
      </c>
      <c r="F882" s="879">
        <v>550</v>
      </c>
      <c r="G882" s="891">
        <v>4697.5</v>
      </c>
      <c r="H882" s="853">
        <v>570</v>
      </c>
      <c r="I882" s="853">
        <v>2468</v>
      </c>
      <c r="J882" s="127">
        <v>0</v>
      </c>
    </row>
    <row r="883" spans="1:10" ht="12" customHeight="1">
      <c r="A883" s="856"/>
      <c r="B883" s="857" t="s">
        <v>710</v>
      </c>
      <c r="C883" s="858"/>
      <c r="D883" s="858"/>
      <c r="E883" s="859" t="s">
        <v>45</v>
      </c>
      <c r="F883" s="880">
        <f>SUBTOTAL(9,F882:F882)</f>
        <v>550</v>
      </c>
      <c r="G883" s="892">
        <f>SUBTOTAL(9,G882:G882)</f>
        <v>4697.5</v>
      </c>
      <c r="H883" s="860">
        <f>SUBTOTAL(9,H882:H882)</f>
        <v>570</v>
      </c>
      <c r="I883" s="860">
        <f>SUBTOTAL(9,I882:I882)</f>
        <v>2468</v>
      </c>
      <c r="J883" s="902">
        <f>SUBTOTAL(9,J882:J882)</f>
        <v>0</v>
      </c>
    </row>
    <row r="884" spans="1:10" ht="12" customHeight="1">
      <c r="A884" s="14">
        <v>2541</v>
      </c>
      <c r="B884" s="14" t="s">
        <v>1561</v>
      </c>
      <c r="C884" s="14">
        <v>5331</v>
      </c>
      <c r="D884" s="14" t="s">
        <v>1231</v>
      </c>
      <c r="E884" s="15" t="s">
        <v>1552</v>
      </c>
      <c r="F884" s="879">
        <v>1344</v>
      </c>
      <c r="G884" s="891">
        <v>6960.9</v>
      </c>
      <c r="H884" s="853">
        <v>1013</v>
      </c>
      <c r="I884" s="853">
        <v>2909</v>
      </c>
      <c r="J884" s="127">
        <v>1314</v>
      </c>
    </row>
    <row r="885" spans="1:10" ht="12" customHeight="1">
      <c r="A885" s="856"/>
      <c r="B885" s="857" t="s">
        <v>600</v>
      </c>
      <c r="C885" s="858"/>
      <c r="D885" s="858"/>
      <c r="E885" s="859" t="s">
        <v>46</v>
      </c>
      <c r="F885" s="880">
        <f>SUBTOTAL(9,F884:F884)</f>
        <v>1344</v>
      </c>
      <c r="G885" s="892">
        <f>SUBTOTAL(9,G884:G884)</f>
        <v>6960.9</v>
      </c>
      <c r="H885" s="860">
        <f>SUBTOTAL(9,H884:H884)</f>
        <v>1013</v>
      </c>
      <c r="I885" s="860">
        <f>SUBTOTAL(9,I884:I884)</f>
        <v>2909</v>
      </c>
      <c r="J885" s="902">
        <f>SUBTOTAL(9,J884:J884)</f>
        <v>1314</v>
      </c>
    </row>
    <row r="886" spans="1:10" ht="12" customHeight="1">
      <c r="A886" s="14">
        <v>2542</v>
      </c>
      <c r="B886" s="14" t="s">
        <v>1562</v>
      </c>
      <c r="C886" s="14">
        <v>5331</v>
      </c>
      <c r="D886" s="14" t="s">
        <v>1231</v>
      </c>
      <c r="E886" s="15" t="s">
        <v>1552</v>
      </c>
      <c r="F886" s="879">
        <v>201</v>
      </c>
      <c r="G886" s="891">
        <v>2057</v>
      </c>
      <c r="H886" s="853">
        <v>258</v>
      </c>
      <c r="I886" s="853">
        <v>1385</v>
      </c>
      <c r="J886" s="127">
        <v>403</v>
      </c>
    </row>
    <row r="887" spans="1:10" ht="12" customHeight="1">
      <c r="A887" s="856"/>
      <c r="B887" s="857" t="s">
        <v>712</v>
      </c>
      <c r="C887" s="858"/>
      <c r="D887" s="858"/>
      <c r="E887" s="859" t="s">
        <v>47</v>
      </c>
      <c r="F887" s="880">
        <f>SUBTOTAL(9,F886:F886)</f>
        <v>201</v>
      </c>
      <c r="G887" s="892">
        <f>SUBTOTAL(9,G886:G886)</f>
        <v>2057</v>
      </c>
      <c r="H887" s="860">
        <f>SUBTOTAL(9,H886:H886)</f>
        <v>258</v>
      </c>
      <c r="I887" s="860">
        <f>SUBTOTAL(9,I886:I886)</f>
        <v>1385</v>
      </c>
      <c r="J887" s="902">
        <f>SUBTOTAL(9,J886:J886)</f>
        <v>403</v>
      </c>
    </row>
    <row r="888" spans="1:10" ht="12" customHeight="1">
      <c r="A888" s="14">
        <v>2543</v>
      </c>
      <c r="B888" s="14" t="s">
        <v>1563</v>
      </c>
      <c r="C888" s="14">
        <v>5331</v>
      </c>
      <c r="D888" s="14" t="s">
        <v>1231</v>
      </c>
      <c r="E888" s="15" t="s">
        <v>1552</v>
      </c>
      <c r="F888" s="879">
        <v>1025</v>
      </c>
      <c r="G888" s="891">
        <v>4467</v>
      </c>
      <c r="H888" s="853">
        <v>754</v>
      </c>
      <c r="I888" s="853">
        <v>2696</v>
      </c>
      <c r="J888" s="127">
        <v>1420</v>
      </c>
    </row>
    <row r="889" spans="1:10" ht="12" customHeight="1">
      <c r="A889" s="856"/>
      <c r="B889" s="857" t="s">
        <v>601</v>
      </c>
      <c r="C889" s="858"/>
      <c r="D889" s="858"/>
      <c r="E889" s="859" t="s">
        <v>602</v>
      </c>
      <c r="F889" s="880">
        <f>SUBTOTAL(9,F888:F888)</f>
        <v>1025</v>
      </c>
      <c r="G889" s="892">
        <f>SUBTOTAL(9,G888:G888)</f>
        <v>4467</v>
      </c>
      <c r="H889" s="860">
        <f>SUBTOTAL(9,H888:H888)</f>
        <v>754</v>
      </c>
      <c r="I889" s="860">
        <f>SUBTOTAL(9,I888:I888)</f>
        <v>2696</v>
      </c>
      <c r="J889" s="902">
        <f>SUBTOTAL(9,J888:J888)</f>
        <v>1420</v>
      </c>
    </row>
    <row r="890" spans="1:10" ht="12" customHeight="1">
      <c r="A890" s="14">
        <v>2544</v>
      </c>
      <c r="B890" s="14" t="s">
        <v>1564</v>
      </c>
      <c r="C890" s="14">
        <v>5331</v>
      </c>
      <c r="D890" s="14" t="s">
        <v>1231</v>
      </c>
      <c r="E890" s="15" t="s">
        <v>1552</v>
      </c>
      <c r="F890" s="879">
        <v>498</v>
      </c>
      <c r="G890" s="891">
        <v>2019.3</v>
      </c>
      <c r="H890" s="853">
        <v>609</v>
      </c>
      <c r="I890" s="853">
        <v>1493</v>
      </c>
      <c r="J890" s="127">
        <v>760</v>
      </c>
    </row>
    <row r="891" spans="1:10" ht="12" customHeight="1">
      <c r="A891" s="856"/>
      <c r="B891" s="857" t="s">
        <v>1565</v>
      </c>
      <c r="C891" s="858"/>
      <c r="D891" s="858"/>
      <c r="E891" s="859" t="s">
        <v>1470</v>
      </c>
      <c r="F891" s="880">
        <f>SUBTOTAL(9,F890:F890)</f>
        <v>498</v>
      </c>
      <c r="G891" s="892">
        <f>SUBTOTAL(9,G890:G890)</f>
        <v>2019.3</v>
      </c>
      <c r="H891" s="860">
        <f>SUBTOTAL(9,H890:H890)</f>
        <v>609</v>
      </c>
      <c r="I891" s="860">
        <f>SUBTOTAL(9,I890:I890)</f>
        <v>1493</v>
      </c>
      <c r="J891" s="902">
        <f>SUBTOTAL(9,J890:J890)</f>
        <v>760</v>
      </c>
    </row>
    <row r="892" spans="1:10" ht="12" customHeight="1">
      <c r="A892" s="14">
        <v>2545</v>
      </c>
      <c r="B892" s="14" t="s">
        <v>1566</v>
      </c>
      <c r="C892" s="14">
        <v>5331</v>
      </c>
      <c r="D892" s="14" t="s">
        <v>1232</v>
      </c>
      <c r="E892" s="15" t="s">
        <v>1552</v>
      </c>
      <c r="F892" s="879">
        <v>3886</v>
      </c>
      <c r="G892" s="891">
        <v>20963.6</v>
      </c>
      <c r="H892" s="853">
        <v>3863</v>
      </c>
      <c r="I892" s="853">
        <v>12758</v>
      </c>
      <c r="J892" s="127">
        <v>4015</v>
      </c>
    </row>
    <row r="893" spans="1:10" ht="12" customHeight="1">
      <c r="A893" s="856"/>
      <c r="B893" s="857" t="s">
        <v>603</v>
      </c>
      <c r="C893" s="858"/>
      <c r="D893" s="858"/>
      <c r="E893" s="859" t="s">
        <v>48</v>
      </c>
      <c r="F893" s="880">
        <f>SUBTOTAL(9,F892:F892)</f>
        <v>3886</v>
      </c>
      <c r="G893" s="892">
        <f>SUBTOTAL(9,G892:G892)</f>
        <v>20963.6</v>
      </c>
      <c r="H893" s="860">
        <f>SUBTOTAL(9,H892:H892)</f>
        <v>3863</v>
      </c>
      <c r="I893" s="860">
        <f>SUBTOTAL(9,I892:I892)</f>
        <v>12758</v>
      </c>
      <c r="J893" s="902">
        <f>SUBTOTAL(9,J892:J892)</f>
        <v>4015</v>
      </c>
    </row>
    <row r="894" spans="1:10" ht="12" customHeight="1">
      <c r="A894" s="14">
        <v>2546</v>
      </c>
      <c r="B894" s="14" t="s">
        <v>1567</v>
      </c>
      <c r="C894" s="14">
        <v>5331</v>
      </c>
      <c r="D894" s="14" t="s">
        <v>1232</v>
      </c>
      <c r="E894" s="15" t="s">
        <v>1552</v>
      </c>
      <c r="F894" s="879">
        <v>5983</v>
      </c>
      <c r="G894" s="891">
        <v>31155</v>
      </c>
      <c r="H894" s="853">
        <v>7416</v>
      </c>
      <c r="I894" s="853">
        <v>20953</v>
      </c>
      <c r="J894" s="127">
        <v>9132</v>
      </c>
    </row>
    <row r="895" spans="1:10" ht="13.5" customHeight="1">
      <c r="A895" s="856"/>
      <c r="B895" s="857" t="s">
        <v>604</v>
      </c>
      <c r="C895" s="858"/>
      <c r="D895" s="858"/>
      <c r="E895" s="859" t="s">
        <v>1471</v>
      </c>
      <c r="F895" s="880">
        <f>SUBTOTAL(9,F894:F894)</f>
        <v>5983</v>
      </c>
      <c r="G895" s="892">
        <f>SUBTOTAL(9,G894:G894)</f>
        <v>31155</v>
      </c>
      <c r="H895" s="860">
        <f>SUBTOTAL(9,H894:H894)</f>
        <v>7416</v>
      </c>
      <c r="I895" s="860">
        <f>SUBTOTAL(9,I894:I894)</f>
        <v>20953</v>
      </c>
      <c r="J895" s="902">
        <f>SUBTOTAL(9,J894:J894)</f>
        <v>9132</v>
      </c>
    </row>
    <row r="896" spans="1:10" ht="12" customHeight="1">
      <c r="A896" s="14">
        <v>2547</v>
      </c>
      <c r="B896" s="14" t="s">
        <v>1568</v>
      </c>
      <c r="C896" s="14">
        <v>5331</v>
      </c>
      <c r="D896" s="14" t="s">
        <v>1232</v>
      </c>
      <c r="E896" s="15" t="s">
        <v>1552</v>
      </c>
      <c r="F896" s="879">
        <v>5676</v>
      </c>
      <c r="G896" s="891">
        <v>24512.1</v>
      </c>
      <c r="H896" s="853">
        <v>6206</v>
      </c>
      <c r="I896" s="853">
        <v>16009</v>
      </c>
      <c r="J896" s="127">
        <v>6333</v>
      </c>
    </row>
    <row r="897" spans="1:10" ht="12" customHeight="1">
      <c r="A897" s="856"/>
      <c r="B897" s="857" t="s">
        <v>605</v>
      </c>
      <c r="C897" s="858"/>
      <c r="D897" s="858"/>
      <c r="E897" s="859" t="s">
        <v>1472</v>
      </c>
      <c r="F897" s="880">
        <f>SUBTOTAL(9,F896:F896)</f>
        <v>5676</v>
      </c>
      <c r="G897" s="892">
        <f>SUBTOTAL(9,G896:G896)</f>
        <v>24512.1</v>
      </c>
      <c r="H897" s="860">
        <f>SUBTOTAL(9,H896:H896)</f>
        <v>6206</v>
      </c>
      <c r="I897" s="860">
        <f>SUBTOTAL(9,I896:I896)</f>
        <v>16009</v>
      </c>
      <c r="J897" s="902">
        <f>SUBTOTAL(9,J896:J896)</f>
        <v>6333</v>
      </c>
    </row>
    <row r="898" spans="1:10" ht="12" customHeight="1">
      <c r="A898" s="14">
        <v>2548</v>
      </c>
      <c r="B898" s="14" t="s">
        <v>1569</v>
      </c>
      <c r="C898" s="14">
        <v>5331</v>
      </c>
      <c r="D898" s="14" t="s">
        <v>1232</v>
      </c>
      <c r="E898" s="15" t="s">
        <v>1552</v>
      </c>
      <c r="F898" s="879">
        <v>3640</v>
      </c>
      <c r="G898" s="891">
        <v>22425.2</v>
      </c>
      <c r="H898" s="853">
        <v>3803</v>
      </c>
      <c r="I898" s="853">
        <v>13426</v>
      </c>
      <c r="J898" s="127">
        <v>3871</v>
      </c>
    </row>
    <row r="899" spans="1:10" ht="12" customHeight="1">
      <c r="A899" s="856"/>
      <c r="B899" s="857" t="s">
        <v>1570</v>
      </c>
      <c r="C899" s="858"/>
      <c r="D899" s="858"/>
      <c r="E899" s="859" t="s">
        <v>1473</v>
      </c>
      <c r="F899" s="880">
        <f>SUBTOTAL(9,F898:F898)</f>
        <v>3640</v>
      </c>
      <c r="G899" s="892">
        <f>SUBTOTAL(9,G898:G898)</f>
        <v>22425.2</v>
      </c>
      <c r="H899" s="860">
        <f>SUBTOTAL(9,H898:H898)</f>
        <v>3803</v>
      </c>
      <c r="I899" s="860">
        <f>SUBTOTAL(9,I898:I898)</f>
        <v>13426</v>
      </c>
      <c r="J899" s="902">
        <f>SUBTOTAL(9,J898:J898)</f>
        <v>3871</v>
      </c>
    </row>
    <row r="900" spans="1:10" ht="13.5" customHeight="1">
      <c r="A900" s="14">
        <v>2549</v>
      </c>
      <c r="B900" s="14" t="s">
        <v>1571</v>
      </c>
      <c r="C900" s="14">
        <v>5331</v>
      </c>
      <c r="D900" s="14" t="s">
        <v>1232</v>
      </c>
      <c r="E900" s="15" t="s">
        <v>1552</v>
      </c>
      <c r="F900" s="879">
        <v>3512</v>
      </c>
      <c r="G900" s="891">
        <v>19088.4</v>
      </c>
      <c r="H900" s="853">
        <v>3556</v>
      </c>
      <c r="I900" s="853">
        <v>9992</v>
      </c>
      <c r="J900" s="127">
        <v>3300</v>
      </c>
    </row>
    <row r="901" spans="1:10" ht="12" customHeight="1">
      <c r="A901" s="14" t="s">
        <v>1375</v>
      </c>
      <c r="B901" s="14">
        <v>217</v>
      </c>
      <c r="C901" s="14">
        <v>5331</v>
      </c>
      <c r="D901" s="14">
        <v>3429</v>
      </c>
      <c r="E901" s="15" t="s">
        <v>1552</v>
      </c>
      <c r="F901" s="879">
        <v>0</v>
      </c>
      <c r="G901" s="891">
        <v>0</v>
      </c>
      <c r="H901" s="853">
        <v>0</v>
      </c>
      <c r="I901" s="853">
        <v>40</v>
      </c>
      <c r="J901" s="127">
        <v>0</v>
      </c>
    </row>
    <row r="902" spans="1:10" ht="12" customHeight="1">
      <c r="A902" s="856"/>
      <c r="B902" s="857" t="s">
        <v>1572</v>
      </c>
      <c r="C902" s="858"/>
      <c r="D902" s="858"/>
      <c r="E902" s="859" t="s">
        <v>49</v>
      </c>
      <c r="F902" s="880">
        <f>SUBTOTAL(9,F900:F900)</f>
        <v>3512</v>
      </c>
      <c r="G902" s="892">
        <f>SUBTOTAL(9,G900:G900)</f>
        <v>19088.4</v>
      </c>
      <c r="H902" s="860">
        <f>SUBTOTAL(9,H900:H900)</f>
        <v>3556</v>
      </c>
      <c r="I902" s="860">
        <f>SUBTOTAL(9,I900:I901)</f>
        <v>10032</v>
      </c>
      <c r="J902" s="902">
        <f>SUBTOTAL(9,J900:J901)</f>
        <v>3300</v>
      </c>
    </row>
    <row r="903" spans="1:10" ht="12" customHeight="1">
      <c r="A903" s="14">
        <v>2550</v>
      </c>
      <c r="B903" s="14" t="s">
        <v>1573</v>
      </c>
      <c r="C903" s="14">
        <v>5331</v>
      </c>
      <c r="D903" s="14" t="s">
        <v>1232</v>
      </c>
      <c r="E903" s="15" t="s">
        <v>1552</v>
      </c>
      <c r="F903" s="879">
        <v>1923</v>
      </c>
      <c r="G903" s="891">
        <v>13289.7</v>
      </c>
      <c r="H903" s="853">
        <v>4727</v>
      </c>
      <c r="I903" s="853">
        <v>10404</v>
      </c>
      <c r="J903" s="127">
        <v>2268</v>
      </c>
    </row>
    <row r="904" spans="1:10" ht="12" customHeight="1">
      <c r="A904" s="856"/>
      <c r="B904" s="857" t="s">
        <v>1574</v>
      </c>
      <c r="C904" s="858"/>
      <c r="D904" s="858"/>
      <c r="E904" s="859" t="s">
        <v>50</v>
      </c>
      <c r="F904" s="880">
        <f>SUBTOTAL(9,F903:F903)</f>
        <v>1923</v>
      </c>
      <c r="G904" s="892">
        <f>SUBTOTAL(9,G903:G903)</f>
        <v>13289.7</v>
      </c>
      <c r="H904" s="860">
        <f>SUBTOTAL(9,H903:H903)</f>
        <v>4727</v>
      </c>
      <c r="I904" s="860">
        <f>SUBTOTAL(9,I903:I903)</f>
        <v>10404</v>
      </c>
      <c r="J904" s="902">
        <f>SUBTOTAL(9,J903:J903)</f>
        <v>2268</v>
      </c>
    </row>
    <row r="905" spans="1:10" ht="12" customHeight="1">
      <c r="A905" s="14">
        <v>2551</v>
      </c>
      <c r="B905" s="14" t="s">
        <v>1575</v>
      </c>
      <c r="C905" s="14">
        <v>5331</v>
      </c>
      <c r="D905" s="14" t="s">
        <v>1232</v>
      </c>
      <c r="E905" s="15" t="s">
        <v>1552</v>
      </c>
      <c r="F905" s="879">
        <v>1730</v>
      </c>
      <c r="G905" s="891">
        <v>12563.9</v>
      </c>
      <c r="H905" s="853">
        <v>1383</v>
      </c>
      <c r="I905" s="853">
        <v>7211</v>
      </c>
      <c r="J905" s="127">
        <v>3324</v>
      </c>
    </row>
    <row r="906" spans="1:10" ht="12" customHeight="1">
      <c r="A906" s="856"/>
      <c r="B906" s="857" t="s">
        <v>1576</v>
      </c>
      <c r="C906" s="858"/>
      <c r="D906" s="858"/>
      <c r="E906" s="859" t="s">
        <v>51</v>
      </c>
      <c r="F906" s="880">
        <f>SUBTOTAL(9,F905:F905)</f>
        <v>1730</v>
      </c>
      <c r="G906" s="892">
        <f>SUBTOTAL(9,G905:G905)</f>
        <v>12563.9</v>
      </c>
      <c r="H906" s="860">
        <f>SUBTOTAL(9,H905:H905)</f>
        <v>1383</v>
      </c>
      <c r="I906" s="860">
        <f>SUBTOTAL(9,I905:I905)</f>
        <v>7211</v>
      </c>
      <c r="J906" s="902">
        <f>SUBTOTAL(9,J905:J905)</f>
        <v>3324</v>
      </c>
    </row>
    <row r="907" spans="1:10" ht="12" customHeight="1">
      <c r="A907" s="14">
        <v>2552</v>
      </c>
      <c r="B907" s="14" t="s">
        <v>1577</v>
      </c>
      <c r="C907" s="14">
        <v>5331</v>
      </c>
      <c r="D907" s="14" t="s">
        <v>1232</v>
      </c>
      <c r="E907" s="15" t="s">
        <v>1552</v>
      </c>
      <c r="F907" s="879">
        <v>2062</v>
      </c>
      <c r="G907" s="891">
        <v>14561.9</v>
      </c>
      <c r="H907" s="853">
        <v>3035</v>
      </c>
      <c r="I907" s="853">
        <v>9298</v>
      </c>
      <c r="J907" s="127">
        <v>3278</v>
      </c>
    </row>
    <row r="908" spans="1:10" ht="12" customHeight="1">
      <c r="A908" s="856"/>
      <c r="B908" s="857" t="s">
        <v>606</v>
      </c>
      <c r="C908" s="858"/>
      <c r="D908" s="858"/>
      <c r="E908" s="859" t="s">
        <v>1474</v>
      </c>
      <c r="F908" s="880">
        <f>SUBTOTAL(9,F907:F907)</f>
        <v>2062</v>
      </c>
      <c r="G908" s="892">
        <f>SUBTOTAL(9,G907:G907)</f>
        <v>14561.9</v>
      </c>
      <c r="H908" s="860">
        <f>SUBTOTAL(9,H907:H907)</f>
        <v>3035</v>
      </c>
      <c r="I908" s="860">
        <f>SUBTOTAL(9,I907:I907)</f>
        <v>9298</v>
      </c>
      <c r="J908" s="902">
        <f>SUBTOTAL(9,J907:J907)</f>
        <v>3278</v>
      </c>
    </row>
    <row r="909" spans="1:10" ht="12" customHeight="1">
      <c r="A909" s="14">
        <v>2553</v>
      </c>
      <c r="B909" s="14" t="s">
        <v>1578</v>
      </c>
      <c r="C909" s="14">
        <v>5331</v>
      </c>
      <c r="D909" s="14" t="s">
        <v>1232</v>
      </c>
      <c r="E909" s="15" t="s">
        <v>1552</v>
      </c>
      <c r="F909" s="879">
        <v>3116</v>
      </c>
      <c r="G909" s="891">
        <v>20030.6</v>
      </c>
      <c r="H909" s="853">
        <v>3285</v>
      </c>
      <c r="I909" s="853">
        <v>11900</v>
      </c>
      <c r="J909" s="127">
        <v>3428</v>
      </c>
    </row>
    <row r="910" spans="1:10" ht="12" customHeight="1">
      <c r="A910" s="856"/>
      <c r="B910" s="857" t="s">
        <v>607</v>
      </c>
      <c r="C910" s="858"/>
      <c r="D910" s="858"/>
      <c r="E910" s="859" t="s">
        <v>608</v>
      </c>
      <c r="F910" s="880">
        <f>SUBTOTAL(9,F909:F909)</f>
        <v>3116</v>
      </c>
      <c r="G910" s="892">
        <f>SUBTOTAL(9,G909:G909)</f>
        <v>20030.6</v>
      </c>
      <c r="H910" s="860">
        <f>SUBTOTAL(9,H909:H909)</f>
        <v>3285</v>
      </c>
      <c r="I910" s="860">
        <f>SUBTOTAL(9,I909:I909)</f>
        <v>11900</v>
      </c>
      <c r="J910" s="902">
        <f>SUBTOTAL(9,J909:J909)</f>
        <v>3428</v>
      </c>
    </row>
    <row r="911" spans="1:10" ht="12" customHeight="1">
      <c r="A911" s="14">
        <v>2554</v>
      </c>
      <c r="B911" s="14" t="s">
        <v>1579</v>
      </c>
      <c r="C911" s="14">
        <v>5331</v>
      </c>
      <c r="D911" s="14" t="s">
        <v>1232</v>
      </c>
      <c r="E911" s="15" t="s">
        <v>1552</v>
      </c>
      <c r="F911" s="879">
        <v>3912</v>
      </c>
      <c r="G911" s="891">
        <v>18214.5</v>
      </c>
      <c r="H911" s="853">
        <v>4159</v>
      </c>
      <c r="I911" s="853">
        <v>12123</v>
      </c>
      <c r="J911" s="127">
        <v>4077</v>
      </c>
    </row>
    <row r="912" spans="1:10" ht="12" customHeight="1">
      <c r="A912" s="856"/>
      <c r="B912" s="857" t="s">
        <v>609</v>
      </c>
      <c r="C912" s="858"/>
      <c r="D912" s="858"/>
      <c r="E912" s="859" t="s">
        <v>610</v>
      </c>
      <c r="F912" s="880">
        <f>SUBTOTAL(9,F911:F911)</f>
        <v>3912</v>
      </c>
      <c r="G912" s="892">
        <f>SUBTOTAL(9,G911:G911)</f>
        <v>18214.5</v>
      </c>
      <c r="H912" s="860">
        <f>SUBTOTAL(9,H911:H911)</f>
        <v>4159</v>
      </c>
      <c r="I912" s="860">
        <f>SUBTOTAL(9,I911:I911)</f>
        <v>12123</v>
      </c>
      <c r="J912" s="902">
        <f>SUBTOTAL(9,J911:J911)</f>
        <v>4077</v>
      </c>
    </row>
    <row r="913" spans="1:10" ht="12" customHeight="1">
      <c r="A913" s="14">
        <v>2555</v>
      </c>
      <c r="B913" s="14" t="s">
        <v>1580</v>
      </c>
      <c r="C913" s="14">
        <v>5331</v>
      </c>
      <c r="D913" s="14" t="s">
        <v>1232</v>
      </c>
      <c r="E913" s="15" t="s">
        <v>1552</v>
      </c>
      <c r="F913" s="879">
        <v>1538</v>
      </c>
      <c r="G913" s="891">
        <v>10835.1</v>
      </c>
      <c r="H913" s="853">
        <v>2806</v>
      </c>
      <c r="I913" s="853">
        <v>7990</v>
      </c>
      <c r="J913" s="127">
        <v>2143</v>
      </c>
    </row>
    <row r="914" spans="1:10" ht="12" customHeight="1">
      <c r="A914" s="856"/>
      <c r="B914" s="857" t="s">
        <v>611</v>
      </c>
      <c r="C914" s="858"/>
      <c r="D914" s="858"/>
      <c r="E914" s="859" t="s">
        <v>1581</v>
      </c>
      <c r="F914" s="880">
        <f>SUBTOTAL(9,F913:F913)</f>
        <v>1538</v>
      </c>
      <c r="G914" s="892">
        <f>SUBTOTAL(9,G913:G913)</f>
        <v>10835.1</v>
      </c>
      <c r="H914" s="860">
        <f>SUBTOTAL(9,H913:H913)</f>
        <v>2806</v>
      </c>
      <c r="I914" s="860">
        <f>SUBTOTAL(9,I913:I913)</f>
        <v>7990</v>
      </c>
      <c r="J914" s="902">
        <f>SUBTOTAL(9,J913:J913)</f>
        <v>2143</v>
      </c>
    </row>
    <row r="915" spans="1:10" ht="12" customHeight="1">
      <c r="A915" s="14">
        <v>2556</v>
      </c>
      <c r="B915" s="14" t="s">
        <v>1582</v>
      </c>
      <c r="C915" s="14">
        <v>5331</v>
      </c>
      <c r="D915" s="14" t="s">
        <v>1232</v>
      </c>
      <c r="E915" s="15" t="s">
        <v>1552</v>
      </c>
      <c r="F915" s="879">
        <v>2894</v>
      </c>
      <c r="G915" s="891">
        <v>20387.3</v>
      </c>
      <c r="H915" s="853">
        <v>3167</v>
      </c>
      <c r="I915" s="853">
        <v>10102</v>
      </c>
      <c r="J915" s="127">
        <v>2630</v>
      </c>
    </row>
    <row r="916" spans="1:10" ht="12" customHeight="1">
      <c r="A916" s="856"/>
      <c r="B916" s="857" t="s">
        <v>1583</v>
      </c>
      <c r="C916" s="858"/>
      <c r="D916" s="858"/>
      <c r="E916" s="859" t="s">
        <v>52</v>
      </c>
      <c r="F916" s="880">
        <f>SUBTOTAL(9,F915:F915)</f>
        <v>2894</v>
      </c>
      <c r="G916" s="892">
        <f>SUBTOTAL(9,G915:G915)</f>
        <v>20387.3</v>
      </c>
      <c r="H916" s="860">
        <f>SUBTOTAL(9,H915:H915)</f>
        <v>3167</v>
      </c>
      <c r="I916" s="860">
        <f>SUBTOTAL(9,I915:I915)</f>
        <v>10102</v>
      </c>
      <c r="J916" s="902">
        <f>SUBTOTAL(9,J915:J915)</f>
        <v>2630</v>
      </c>
    </row>
    <row r="917" spans="1:10" ht="13.5" customHeight="1">
      <c r="A917" s="14">
        <v>2557</v>
      </c>
      <c r="B917" s="14" t="s">
        <v>1584</v>
      </c>
      <c r="C917" s="14">
        <v>5331</v>
      </c>
      <c r="D917" s="14" t="s">
        <v>1232</v>
      </c>
      <c r="E917" s="15" t="s">
        <v>1552</v>
      </c>
      <c r="F917" s="879">
        <v>2475</v>
      </c>
      <c r="G917" s="891">
        <v>19454.4</v>
      </c>
      <c r="H917" s="853">
        <v>2361</v>
      </c>
      <c r="I917" s="853">
        <v>10493</v>
      </c>
      <c r="J917" s="127">
        <v>2358</v>
      </c>
    </row>
    <row r="918" spans="1:10" ht="12" customHeight="1">
      <c r="A918" s="856"/>
      <c r="B918" s="857" t="s">
        <v>612</v>
      </c>
      <c r="C918" s="858"/>
      <c r="D918" s="858"/>
      <c r="E918" s="859" t="s">
        <v>53</v>
      </c>
      <c r="F918" s="880">
        <f>SUBTOTAL(9,F917:F917)</f>
        <v>2475</v>
      </c>
      <c r="G918" s="892">
        <f>SUBTOTAL(9,G917:G917)</f>
        <v>19454.4</v>
      </c>
      <c r="H918" s="860">
        <f>SUBTOTAL(9,H917:H917)</f>
        <v>2361</v>
      </c>
      <c r="I918" s="860">
        <f>SUBTOTAL(9,I917:I917)</f>
        <v>10493</v>
      </c>
      <c r="J918" s="902">
        <f>SUBTOTAL(9,J917:J917)</f>
        <v>2358</v>
      </c>
    </row>
    <row r="919" spans="1:10" ht="12" customHeight="1">
      <c r="A919" s="14" t="s">
        <v>1375</v>
      </c>
      <c r="B919" s="14" t="s">
        <v>832</v>
      </c>
      <c r="C919" s="17">
        <v>5331</v>
      </c>
      <c r="D919" s="14" t="s">
        <v>1232</v>
      </c>
      <c r="E919" s="15" t="s">
        <v>1552</v>
      </c>
      <c r="F919" s="881">
        <v>755</v>
      </c>
      <c r="G919" s="893">
        <v>3933.4</v>
      </c>
      <c r="H919" s="853">
        <v>0</v>
      </c>
      <c r="I919" s="853">
        <v>0</v>
      </c>
      <c r="J919" s="127">
        <v>0</v>
      </c>
    </row>
    <row r="920" spans="1:10" ht="12" customHeight="1">
      <c r="A920" s="856"/>
      <c r="B920" s="857" t="s">
        <v>833</v>
      </c>
      <c r="C920" s="858"/>
      <c r="D920" s="858"/>
      <c r="E920" s="859" t="s">
        <v>834</v>
      </c>
      <c r="F920" s="880">
        <f>SUBTOTAL(9,F919:F919)</f>
        <v>755</v>
      </c>
      <c r="G920" s="892">
        <f>SUBTOTAL(9,G919:G919)</f>
        <v>3933.4</v>
      </c>
      <c r="H920" s="860">
        <f>SUBTOTAL(9,H919:H919)</f>
        <v>0</v>
      </c>
      <c r="I920" s="860">
        <f>SUBTOTAL(9,I919:I919)</f>
        <v>0</v>
      </c>
      <c r="J920" s="902">
        <f>SUBTOTAL(9,J919:J919)</f>
        <v>0</v>
      </c>
    </row>
    <row r="921" spans="1:10" ht="13.5" customHeight="1">
      <c r="A921" s="14">
        <v>2558</v>
      </c>
      <c r="B921" s="14" t="s">
        <v>1585</v>
      </c>
      <c r="C921" s="14">
        <v>5331</v>
      </c>
      <c r="D921" s="14" t="s">
        <v>1232</v>
      </c>
      <c r="E921" s="15" t="s">
        <v>1552</v>
      </c>
      <c r="F921" s="881">
        <v>3979</v>
      </c>
      <c r="G921" s="893">
        <v>17070</v>
      </c>
      <c r="H921" s="854">
        <v>5162</v>
      </c>
      <c r="I921" s="854">
        <v>12051</v>
      </c>
      <c r="J921" s="156">
        <v>5200</v>
      </c>
    </row>
    <row r="922" spans="1:10" ht="12" customHeight="1">
      <c r="A922" s="856"/>
      <c r="B922" s="857" t="s">
        <v>613</v>
      </c>
      <c r="C922" s="858"/>
      <c r="D922" s="858"/>
      <c r="E922" s="859" t="s">
        <v>1476</v>
      </c>
      <c r="F922" s="880">
        <f>SUBTOTAL(9,F921:F921)</f>
        <v>3979</v>
      </c>
      <c r="G922" s="892">
        <f>SUBTOTAL(9,G921:G921)</f>
        <v>17070</v>
      </c>
      <c r="H922" s="860">
        <f>SUBTOTAL(9,H921:H921)</f>
        <v>5162</v>
      </c>
      <c r="I922" s="860">
        <f>SUBTOTAL(9,I921:I921)</f>
        <v>12051</v>
      </c>
      <c r="J922" s="902">
        <f>SUBTOTAL(9,J921:J921)</f>
        <v>5200</v>
      </c>
    </row>
    <row r="923" spans="1:10" ht="13.5" customHeight="1">
      <c r="A923" s="14">
        <v>2559</v>
      </c>
      <c r="B923" s="14" t="s">
        <v>1586</v>
      </c>
      <c r="C923" s="14">
        <v>5331</v>
      </c>
      <c r="D923" s="14" t="s">
        <v>1232</v>
      </c>
      <c r="E923" s="15" t="s">
        <v>1552</v>
      </c>
      <c r="F923" s="881">
        <v>3687</v>
      </c>
      <c r="G923" s="893">
        <v>19649</v>
      </c>
      <c r="H923" s="854">
        <v>2622</v>
      </c>
      <c r="I923" s="854">
        <v>9416</v>
      </c>
      <c r="J923" s="156">
        <v>2927</v>
      </c>
    </row>
    <row r="924" spans="1:10" ht="12" customHeight="1">
      <c r="A924" s="856"/>
      <c r="B924" s="857" t="s">
        <v>614</v>
      </c>
      <c r="C924" s="858"/>
      <c r="D924" s="858"/>
      <c r="E924" s="859" t="s">
        <v>54</v>
      </c>
      <c r="F924" s="880">
        <f>SUBTOTAL(9,F923:F923)</f>
        <v>3687</v>
      </c>
      <c r="G924" s="892">
        <f>SUBTOTAL(9,G923:G923)</f>
        <v>19649</v>
      </c>
      <c r="H924" s="860">
        <f>SUBTOTAL(9,H923:H923)</f>
        <v>2622</v>
      </c>
      <c r="I924" s="860">
        <f>SUBTOTAL(9,I923:I923)</f>
        <v>9416</v>
      </c>
      <c r="J924" s="902">
        <f>SUBTOTAL(9,J923:J923)</f>
        <v>2927</v>
      </c>
    </row>
    <row r="925" spans="1:10" ht="13.5" customHeight="1">
      <c r="A925" s="14">
        <v>2560</v>
      </c>
      <c r="B925" s="14" t="s">
        <v>1587</v>
      </c>
      <c r="C925" s="14">
        <v>5331</v>
      </c>
      <c r="D925" s="14" t="s">
        <v>1251</v>
      </c>
      <c r="E925" s="15" t="s">
        <v>1552</v>
      </c>
      <c r="F925" s="879">
        <v>1000</v>
      </c>
      <c r="G925" s="891">
        <v>4469.6</v>
      </c>
      <c r="H925" s="853">
        <v>1086</v>
      </c>
      <c r="I925" s="853">
        <v>2741</v>
      </c>
      <c r="J925" s="127">
        <v>1202</v>
      </c>
    </row>
    <row r="926" spans="1:10" ht="12" customHeight="1">
      <c r="A926" s="856"/>
      <c r="B926" s="857" t="s">
        <v>615</v>
      </c>
      <c r="C926" s="858"/>
      <c r="D926" s="858"/>
      <c r="E926" s="859" t="s">
        <v>215</v>
      </c>
      <c r="F926" s="880">
        <f>SUBTOTAL(9,F925:F925)</f>
        <v>1000</v>
      </c>
      <c r="G926" s="892">
        <f>SUBTOTAL(9,G925:G925)</f>
        <v>4469.6</v>
      </c>
      <c r="H926" s="860">
        <f>SUBTOTAL(9,H925:H925)</f>
        <v>1086</v>
      </c>
      <c r="I926" s="860">
        <f>SUBTOTAL(9,I925:I925)</f>
        <v>2741</v>
      </c>
      <c r="J926" s="902">
        <f>SUBTOTAL(9,J925:J925)</f>
        <v>1202</v>
      </c>
    </row>
    <row r="927" spans="1:10" ht="13.5" customHeight="1">
      <c r="A927" s="14">
        <v>2561</v>
      </c>
      <c r="B927" s="14">
        <v>230</v>
      </c>
      <c r="C927" s="14">
        <v>5331</v>
      </c>
      <c r="D927" s="14">
        <v>3111</v>
      </c>
      <c r="E927" s="15" t="s">
        <v>1552</v>
      </c>
      <c r="F927" s="879">
        <v>786</v>
      </c>
      <c r="G927" s="891">
        <v>4589.9</v>
      </c>
      <c r="H927" s="853">
        <v>728</v>
      </c>
      <c r="I927" s="853">
        <v>2523</v>
      </c>
      <c r="J927" s="127">
        <v>1179</v>
      </c>
    </row>
    <row r="928" spans="1:10" ht="12" customHeight="1">
      <c r="A928" s="856"/>
      <c r="B928" s="857" t="s">
        <v>634</v>
      </c>
      <c r="C928" s="858"/>
      <c r="D928" s="858"/>
      <c r="E928" s="859" t="s">
        <v>1254</v>
      </c>
      <c r="F928" s="880">
        <f>SUBTOTAL(9,F927:F927)</f>
        <v>786</v>
      </c>
      <c r="G928" s="892">
        <f>SUBTOTAL(9,G927:G927)</f>
        <v>4589.9</v>
      </c>
      <c r="H928" s="860">
        <f>SUBTOTAL(9,H927:H927)</f>
        <v>728</v>
      </c>
      <c r="I928" s="860">
        <f>SUBTOTAL(9,I927:I927)</f>
        <v>2523</v>
      </c>
      <c r="J928" s="902">
        <f>SUBTOTAL(9,J927:J927)</f>
        <v>1179</v>
      </c>
    </row>
    <row r="929" spans="1:10" ht="13.5" customHeight="1">
      <c r="A929" s="14">
        <v>2562</v>
      </c>
      <c r="B929" s="14">
        <v>231</v>
      </c>
      <c r="C929" s="14">
        <v>5331</v>
      </c>
      <c r="D929" s="14">
        <v>3111</v>
      </c>
      <c r="E929" s="15" t="s">
        <v>1552</v>
      </c>
      <c r="F929" s="879">
        <v>1424</v>
      </c>
      <c r="G929" s="891">
        <v>6342.1</v>
      </c>
      <c r="H929" s="853">
        <v>1300</v>
      </c>
      <c r="I929" s="853">
        <v>4271</v>
      </c>
      <c r="J929" s="127">
        <v>1440</v>
      </c>
    </row>
    <row r="930" spans="1:10" ht="12" customHeight="1">
      <c r="A930" s="856"/>
      <c r="B930" s="857" t="s">
        <v>698</v>
      </c>
      <c r="C930" s="858"/>
      <c r="D930" s="858"/>
      <c r="E930" s="859" t="s">
        <v>1509</v>
      </c>
      <c r="F930" s="880">
        <f>SUBTOTAL(9,F929:F929)</f>
        <v>1424</v>
      </c>
      <c r="G930" s="892">
        <f>SUBTOTAL(9,G929:G929)</f>
        <v>6342.1</v>
      </c>
      <c r="H930" s="860">
        <f>SUBTOTAL(9,H929:H929)</f>
        <v>1300</v>
      </c>
      <c r="I930" s="860">
        <f>SUBTOTAL(9,I929:I929)</f>
        <v>4271</v>
      </c>
      <c r="J930" s="902">
        <f>SUBTOTAL(9,J929:J929)</f>
        <v>1440</v>
      </c>
    </row>
    <row r="931" spans="1:10" ht="13.5" customHeight="1">
      <c r="A931" s="14">
        <v>2563</v>
      </c>
      <c r="B931" s="14">
        <v>232</v>
      </c>
      <c r="C931" s="14">
        <v>5331</v>
      </c>
      <c r="D931" s="14">
        <v>3111</v>
      </c>
      <c r="E931" s="15" t="s">
        <v>1552</v>
      </c>
      <c r="F931" s="879">
        <v>672</v>
      </c>
      <c r="G931" s="891">
        <v>6876.2</v>
      </c>
      <c r="H931" s="853">
        <v>852</v>
      </c>
      <c r="I931" s="853">
        <v>2765.5</v>
      </c>
      <c r="J931" s="127">
        <v>900</v>
      </c>
    </row>
    <row r="932" spans="1:10" ht="12" customHeight="1">
      <c r="A932" s="856"/>
      <c r="B932" s="857" t="s">
        <v>699</v>
      </c>
      <c r="C932" s="858"/>
      <c r="D932" s="858"/>
      <c r="E932" s="859" t="s">
        <v>1249</v>
      </c>
      <c r="F932" s="880">
        <f>SUBTOTAL(9,F931:F931)</f>
        <v>672</v>
      </c>
      <c r="G932" s="892">
        <f>SUBTOTAL(9,G931:G931)</f>
        <v>6876.2</v>
      </c>
      <c r="H932" s="860">
        <f>SUBTOTAL(9,H931:H931)</f>
        <v>852</v>
      </c>
      <c r="I932" s="860">
        <f>SUBTOTAL(9,I931:I931)</f>
        <v>2765.5</v>
      </c>
      <c r="J932" s="902">
        <f>SUBTOTAL(9,J931:J931)</f>
        <v>900</v>
      </c>
    </row>
    <row r="933" spans="1:10" ht="13.5" customHeight="1">
      <c r="A933" s="14">
        <v>2564</v>
      </c>
      <c r="B933" s="14">
        <v>233</v>
      </c>
      <c r="C933" s="14">
        <v>5331</v>
      </c>
      <c r="D933" s="14">
        <v>3111</v>
      </c>
      <c r="E933" s="15" t="s">
        <v>1552</v>
      </c>
      <c r="F933" s="879">
        <v>499</v>
      </c>
      <c r="G933" s="891">
        <v>4820.1</v>
      </c>
      <c r="H933" s="853">
        <v>645</v>
      </c>
      <c r="I933" s="853">
        <v>2652</v>
      </c>
      <c r="J933" s="127">
        <v>664</v>
      </c>
    </row>
    <row r="934" spans="1:10" ht="12" customHeight="1">
      <c r="A934" s="856"/>
      <c r="B934" s="857" t="s">
        <v>704</v>
      </c>
      <c r="C934" s="858"/>
      <c r="D934" s="858"/>
      <c r="E934" s="859" t="s">
        <v>1252</v>
      </c>
      <c r="F934" s="880">
        <f>SUBTOTAL(9,F933:F933)</f>
        <v>499</v>
      </c>
      <c r="G934" s="892">
        <f>SUBTOTAL(9,G933:G933)</f>
        <v>4820.1</v>
      </c>
      <c r="H934" s="860">
        <f>SUBTOTAL(9,H933:H933)</f>
        <v>645</v>
      </c>
      <c r="I934" s="860">
        <f>SUBTOTAL(9,I933:I933)</f>
        <v>2652</v>
      </c>
      <c r="J934" s="902">
        <f>SUBTOTAL(9,J933:J933)</f>
        <v>664</v>
      </c>
    </row>
    <row r="935" spans="1:10" ht="13.5" customHeight="1">
      <c r="A935" s="14">
        <v>2565</v>
      </c>
      <c r="B935" s="14">
        <v>234</v>
      </c>
      <c r="C935" s="14">
        <v>5331</v>
      </c>
      <c r="D935" s="14">
        <v>3111</v>
      </c>
      <c r="E935" s="15" t="s">
        <v>1552</v>
      </c>
      <c r="F935" s="879">
        <v>718</v>
      </c>
      <c r="G935" s="891">
        <v>3775.4</v>
      </c>
      <c r="H935" s="853">
        <v>913</v>
      </c>
      <c r="I935" s="853">
        <v>2533</v>
      </c>
      <c r="J935" s="127">
        <v>757</v>
      </c>
    </row>
    <row r="936" spans="1:10" ht="12" customHeight="1">
      <c r="A936" s="856"/>
      <c r="B936" s="857" t="s">
        <v>705</v>
      </c>
      <c r="C936" s="858"/>
      <c r="D936" s="858"/>
      <c r="E936" s="859" t="s">
        <v>1253</v>
      </c>
      <c r="F936" s="880">
        <f>SUBTOTAL(9,F935:F935)</f>
        <v>718</v>
      </c>
      <c r="G936" s="892">
        <f>SUBTOTAL(9,G935:G935)</f>
        <v>3775.4</v>
      </c>
      <c r="H936" s="860">
        <f>SUBTOTAL(9,H935:H935)</f>
        <v>913</v>
      </c>
      <c r="I936" s="860">
        <f>SUBTOTAL(9,I935:I935)</f>
        <v>2533</v>
      </c>
      <c r="J936" s="902">
        <f>SUBTOTAL(9,J935:J935)</f>
        <v>757</v>
      </c>
    </row>
    <row r="937" spans="1:10" ht="13.5" customHeight="1">
      <c r="A937" s="14">
        <v>2566</v>
      </c>
      <c r="B937" s="14">
        <v>235</v>
      </c>
      <c r="C937" s="14">
        <v>5331</v>
      </c>
      <c r="D937" s="14">
        <v>3111</v>
      </c>
      <c r="E937" s="15" t="s">
        <v>1552</v>
      </c>
      <c r="F937" s="879">
        <v>414</v>
      </c>
      <c r="G937" s="891">
        <v>3089.5</v>
      </c>
      <c r="H937" s="853">
        <v>523</v>
      </c>
      <c r="I937" s="853">
        <v>2027</v>
      </c>
      <c r="J937" s="127">
        <v>1805</v>
      </c>
    </row>
    <row r="938" spans="1:10" ht="12" customHeight="1">
      <c r="A938" s="856"/>
      <c r="B938" s="857" t="s">
        <v>706</v>
      </c>
      <c r="C938" s="858"/>
      <c r="D938" s="858"/>
      <c r="E938" s="859" t="s">
        <v>1510</v>
      </c>
      <c r="F938" s="880">
        <f>SUBTOTAL(9,F937:F937)</f>
        <v>414</v>
      </c>
      <c r="G938" s="892">
        <f>SUBTOTAL(9,G937:G937)</f>
        <v>3089.5</v>
      </c>
      <c r="H938" s="860">
        <f>SUBTOTAL(9,H937:H937)</f>
        <v>523</v>
      </c>
      <c r="I938" s="860">
        <f>SUBTOTAL(9,I937:I937)</f>
        <v>2027</v>
      </c>
      <c r="J938" s="902">
        <f>SUBTOTAL(9,J937:J937)</f>
        <v>1805</v>
      </c>
    </row>
    <row r="939" spans="1:10" ht="13.5" customHeight="1">
      <c r="A939" s="14">
        <v>2567</v>
      </c>
      <c r="B939" s="14">
        <v>236</v>
      </c>
      <c r="C939" s="14">
        <v>5331</v>
      </c>
      <c r="D939" s="14">
        <v>3113</v>
      </c>
      <c r="E939" s="15" t="s">
        <v>1552</v>
      </c>
      <c r="F939" s="881">
        <v>552</v>
      </c>
      <c r="G939" s="893">
        <v>3688.5</v>
      </c>
      <c r="H939" s="854">
        <v>754</v>
      </c>
      <c r="I939" s="854">
        <v>2542</v>
      </c>
      <c r="J939" s="156">
        <v>786</v>
      </c>
    </row>
    <row r="940" spans="1:10" ht="12" customHeight="1">
      <c r="A940" s="856"/>
      <c r="B940" s="857" t="s">
        <v>707</v>
      </c>
      <c r="C940" s="858"/>
      <c r="D940" s="858"/>
      <c r="E940" s="859" t="s">
        <v>1477</v>
      </c>
      <c r="F940" s="880">
        <f>SUBTOTAL(9,F939:F939)</f>
        <v>552</v>
      </c>
      <c r="G940" s="892">
        <f>SUBTOTAL(9,G939:G939)</f>
        <v>3688.5</v>
      </c>
      <c r="H940" s="860">
        <f>SUBTOTAL(9,H939:H939)</f>
        <v>754</v>
      </c>
      <c r="I940" s="860">
        <f>SUBTOTAL(9,I939:I939)</f>
        <v>2542</v>
      </c>
      <c r="J940" s="902">
        <f>SUBTOTAL(9,J939:J939)</f>
        <v>786</v>
      </c>
    </row>
    <row r="941" spans="1:10" ht="13.5" customHeight="1">
      <c r="A941" s="14">
        <v>2568</v>
      </c>
      <c r="B941" s="14">
        <v>237</v>
      </c>
      <c r="C941" s="14">
        <v>5331</v>
      </c>
      <c r="D941" s="14">
        <v>3113</v>
      </c>
      <c r="E941" s="15" t="s">
        <v>1552</v>
      </c>
      <c r="F941" s="881">
        <v>962</v>
      </c>
      <c r="G941" s="893">
        <v>5518</v>
      </c>
      <c r="H941" s="854">
        <v>1675</v>
      </c>
      <c r="I941" s="854">
        <v>3984</v>
      </c>
      <c r="J941" s="156">
        <v>1211</v>
      </c>
    </row>
    <row r="942" spans="1:10" ht="12" customHeight="1">
      <c r="A942" s="856"/>
      <c r="B942" s="857" t="s">
        <v>708</v>
      </c>
      <c r="C942" s="858"/>
      <c r="D942" s="858"/>
      <c r="E942" s="859" t="s">
        <v>1478</v>
      </c>
      <c r="F942" s="880">
        <f>SUBTOTAL(9,F941:F941)</f>
        <v>962</v>
      </c>
      <c r="G942" s="892">
        <f>SUBTOTAL(9,G941:G941)</f>
        <v>5518</v>
      </c>
      <c r="H942" s="860">
        <f>SUBTOTAL(9,H941:H941)</f>
        <v>1675</v>
      </c>
      <c r="I942" s="860">
        <f>SUBTOTAL(9,I941:I941)</f>
        <v>3984</v>
      </c>
      <c r="J942" s="902">
        <f>SUBTOTAL(9,J941:J941)</f>
        <v>1211</v>
      </c>
    </row>
    <row r="943" spans="1:10" ht="13.5" customHeight="1">
      <c r="A943" s="14">
        <v>2569</v>
      </c>
      <c r="B943" s="14">
        <v>238</v>
      </c>
      <c r="C943" s="14">
        <v>5331</v>
      </c>
      <c r="D943" s="14" t="s">
        <v>1251</v>
      </c>
      <c r="E943" s="15" t="s">
        <v>1552</v>
      </c>
      <c r="F943" s="879">
        <v>1030</v>
      </c>
      <c r="G943" s="891">
        <v>3060</v>
      </c>
      <c r="H943" s="853">
        <v>760</v>
      </c>
      <c r="I943" s="853">
        <v>2328</v>
      </c>
      <c r="J943" s="127">
        <v>1037</v>
      </c>
    </row>
    <row r="944" spans="1:10" ht="12" customHeight="1">
      <c r="A944" s="856"/>
      <c r="B944" s="857" t="s">
        <v>709</v>
      </c>
      <c r="C944" s="858"/>
      <c r="D944" s="858"/>
      <c r="E944" s="859" t="s">
        <v>1255</v>
      </c>
      <c r="F944" s="880">
        <f>SUBTOTAL(9,F943:F943)</f>
        <v>1030</v>
      </c>
      <c r="G944" s="892">
        <f>SUBTOTAL(9,G943:G943)</f>
        <v>3060</v>
      </c>
      <c r="H944" s="860">
        <f>SUBTOTAL(9,H943:H943)</f>
        <v>760</v>
      </c>
      <c r="I944" s="860">
        <f>SUBTOTAL(9,I943:I943)</f>
        <v>2328</v>
      </c>
      <c r="J944" s="902">
        <f>SUBTOTAL(9,J943:J943)</f>
        <v>1037</v>
      </c>
    </row>
    <row r="945" spans="1:10" ht="13.5" customHeight="1">
      <c r="A945" s="14">
        <v>2570</v>
      </c>
      <c r="B945" s="14" t="s">
        <v>616</v>
      </c>
      <c r="C945" s="14">
        <v>5331</v>
      </c>
      <c r="D945" s="14">
        <v>3539</v>
      </c>
      <c r="E945" s="15" t="s">
        <v>1552</v>
      </c>
      <c r="F945" s="879">
        <v>10977</v>
      </c>
      <c r="G945" s="891">
        <v>12943.5</v>
      </c>
      <c r="H945" s="853">
        <v>12800</v>
      </c>
      <c r="I945" s="853">
        <v>13160</v>
      </c>
      <c r="J945" s="127">
        <v>11040</v>
      </c>
    </row>
    <row r="946" spans="1:10" ht="12" customHeight="1">
      <c r="A946" s="856"/>
      <c r="B946" s="857" t="s">
        <v>617</v>
      </c>
      <c r="C946" s="858"/>
      <c r="D946" s="858"/>
      <c r="E946" s="859" t="s">
        <v>1358</v>
      </c>
      <c r="F946" s="880">
        <f>SUBTOTAL(9,F945:F945)</f>
        <v>10977</v>
      </c>
      <c r="G946" s="892">
        <f>SUBTOTAL(9,G945:G945)</f>
        <v>12943.5</v>
      </c>
      <c r="H946" s="860">
        <f>SUBTOTAL(9,H945:H945)</f>
        <v>12800</v>
      </c>
      <c r="I946" s="860">
        <f>SUBTOTAL(9,I945:I945)</f>
        <v>13160</v>
      </c>
      <c r="J946" s="902">
        <f>SUBTOTAL(9,J945:J945)</f>
        <v>11040</v>
      </c>
    </row>
    <row r="947" spans="1:10" ht="13.5" customHeight="1">
      <c r="A947" s="14">
        <v>2571</v>
      </c>
      <c r="B947" s="14" t="s">
        <v>618</v>
      </c>
      <c r="C947" s="14">
        <v>5331</v>
      </c>
      <c r="D947" s="57">
        <v>4317</v>
      </c>
      <c r="E947" s="15" t="s">
        <v>1552</v>
      </c>
      <c r="F947" s="879">
        <v>18143</v>
      </c>
      <c r="G947" s="891">
        <v>21670</v>
      </c>
      <c r="H947" s="853">
        <v>23580</v>
      </c>
      <c r="I947" s="853">
        <v>23759</v>
      </c>
      <c r="J947" s="127">
        <v>24896</v>
      </c>
    </row>
    <row r="948" spans="1:10" ht="12" customHeight="1">
      <c r="A948" s="856"/>
      <c r="B948" s="857" t="s">
        <v>627</v>
      </c>
      <c r="C948" s="858"/>
      <c r="D948" s="858"/>
      <c r="E948" s="859" t="s">
        <v>1359</v>
      </c>
      <c r="F948" s="880">
        <f>SUBTOTAL(9,F947:F947)</f>
        <v>18143</v>
      </c>
      <c r="G948" s="892">
        <f>SUBTOTAL(9,G947:G947)</f>
        <v>21670</v>
      </c>
      <c r="H948" s="860">
        <f>SUBTOTAL(9,H947:H947)</f>
        <v>23580</v>
      </c>
      <c r="I948" s="860">
        <f>SUBTOTAL(9,I947:I947)</f>
        <v>23759</v>
      </c>
      <c r="J948" s="902">
        <f>SUBTOTAL(9,J947:J947)</f>
        <v>24896</v>
      </c>
    </row>
    <row r="949" spans="1:10" ht="13.5" customHeight="1">
      <c r="A949" s="14">
        <v>2572</v>
      </c>
      <c r="B949" s="14" t="s">
        <v>1588</v>
      </c>
      <c r="C949" s="14">
        <v>5331</v>
      </c>
      <c r="D949" s="14">
        <v>4317</v>
      </c>
      <c r="E949" s="15" t="s">
        <v>1552</v>
      </c>
      <c r="F949" s="879">
        <v>6243</v>
      </c>
      <c r="G949" s="891">
        <v>7149</v>
      </c>
      <c r="H949" s="853">
        <v>7525</v>
      </c>
      <c r="I949" s="853">
        <v>7578</v>
      </c>
      <c r="J949" s="127">
        <v>7278</v>
      </c>
    </row>
    <row r="950" spans="1:10" ht="12" customHeight="1">
      <c r="A950" s="1084"/>
      <c r="B950" s="857" t="s">
        <v>1589</v>
      </c>
      <c r="C950" s="858"/>
      <c r="D950" s="858"/>
      <c r="E950" s="859" t="s">
        <v>1369</v>
      </c>
      <c r="F950" s="880">
        <f>SUBTOTAL(9,F949:F949)</f>
        <v>6243</v>
      </c>
      <c r="G950" s="892">
        <f>SUBTOTAL(9,G949:G949)</f>
        <v>7149</v>
      </c>
      <c r="H950" s="860">
        <f>SUBTOTAL(9,H949:H949)</f>
        <v>7525</v>
      </c>
      <c r="I950" s="860">
        <f>SUBTOTAL(9,I949:I949)</f>
        <v>7578</v>
      </c>
      <c r="J950" s="902">
        <f>SUBTOTAL(9,J949:J949)</f>
        <v>7278</v>
      </c>
    </row>
    <row r="951" spans="1:10" ht="12" customHeight="1">
      <c r="A951" s="14">
        <v>2573</v>
      </c>
      <c r="B951" s="14">
        <v>266</v>
      </c>
      <c r="C951" s="14">
        <v>5331</v>
      </c>
      <c r="D951" s="14">
        <v>4317</v>
      </c>
      <c r="E951" s="15" t="s">
        <v>1552</v>
      </c>
      <c r="F951" s="879">
        <v>0</v>
      </c>
      <c r="G951" s="891">
        <v>0</v>
      </c>
      <c r="H951" s="853">
        <v>0</v>
      </c>
      <c r="I951" s="853">
        <v>0</v>
      </c>
      <c r="J951" s="127">
        <v>44069</v>
      </c>
    </row>
    <row r="952" spans="1:10" ht="12" customHeight="1">
      <c r="A952" s="1084"/>
      <c r="B952" s="857" t="s">
        <v>1374</v>
      </c>
      <c r="C952" s="858"/>
      <c r="D952" s="858"/>
      <c r="E952" s="1085" t="s">
        <v>1373</v>
      </c>
      <c r="F952" s="880">
        <f>SUBTOTAL(9,F951:F951)</f>
        <v>0</v>
      </c>
      <c r="G952" s="892">
        <f>SUBTOTAL(9,G951:G951)</f>
        <v>0</v>
      </c>
      <c r="H952" s="860">
        <f>SUBTOTAL(9,H951:H951)</f>
        <v>0</v>
      </c>
      <c r="I952" s="860">
        <f>SUBTOTAL(9,I951:I951)</f>
        <v>0</v>
      </c>
      <c r="J952" s="902">
        <f>SUBTOTAL(9,J951:J951)</f>
        <v>44069</v>
      </c>
    </row>
    <row r="953" spans="1:10" ht="13.5" customHeight="1">
      <c r="A953" s="14">
        <v>2574</v>
      </c>
      <c r="B953" s="14" t="s">
        <v>1590</v>
      </c>
      <c r="C953" s="14">
        <v>5331</v>
      </c>
      <c r="D953" s="14" t="s">
        <v>1591</v>
      </c>
      <c r="E953" s="15" t="s">
        <v>1552</v>
      </c>
      <c r="F953" s="879">
        <v>53957</v>
      </c>
      <c r="G953" s="891">
        <v>61935</v>
      </c>
      <c r="H953" s="853">
        <v>54000</v>
      </c>
      <c r="I953" s="853">
        <v>57641.4</v>
      </c>
      <c r="J953" s="127">
        <v>55000</v>
      </c>
    </row>
    <row r="954" spans="1:10" ht="12" customHeight="1">
      <c r="A954" s="1084"/>
      <c r="B954" s="857" t="s">
        <v>632</v>
      </c>
      <c r="C954" s="858"/>
      <c r="D954" s="858"/>
      <c r="E954" s="859" t="s">
        <v>55</v>
      </c>
      <c r="F954" s="880">
        <f>SUBTOTAL(9,F953:F953)</f>
        <v>53957</v>
      </c>
      <c r="G954" s="892">
        <f>SUBTOTAL(9,G953:G953)</f>
        <v>61935</v>
      </c>
      <c r="H954" s="860">
        <f>SUBTOTAL(9,H953:H953)</f>
        <v>54000</v>
      </c>
      <c r="I954" s="860">
        <f>SUBTOTAL(9,I953:I953)</f>
        <v>57641.4</v>
      </c>
      <c r="J954" s="902">
        <f>SUBTOTAL(9,J953:J953)</f>
        <v>55000</v>
      </c>
    </row>
    <row r="955" spans="1:10" ht="13.5" customHeight="1">
      <c r="A955" s="15">
        <v>2575</v>
      </c>
      <c r="B955" s="14" t="s">
        <v>1592</v>
      </c>
      <c r="C955" s="14">
        <v>5331</v>
      </c>
      <c r="D955" s="14" t="s">
        <v>1591</v>
      </c>
      <c r="E955" s="15" t="s">
        <v>1552</v>
      </c>
      <c r="F955" s="879">
        <v>4639</v>
      </c>
      <c r="G955" s="891">
        <v>5559.3</v>
      </c>
      <c r="H955" s="853">
        <v>5798</v>
      </c>
      <c r="I955" s="853">
        <v>6075</v>
      </c>
      <c r="J955" s="127">
        <v>5890</v>
      </c>
    </row>
    <row r="956" spans="1:10" ht="12" customHeight="1">
      <c r="A956" s="858"/>
      <c r="B956" s="857" t="s">
        <v>633</v>
      </c>
      <c r="C956" s="858"/>
      <c r="D956" s="858"/>
      <c r="E956" s="859" t="s">
        <v>56</v>
      </c>
      <c r="F956" s="880">
        <f>SUBTOTAL(9,F955:F955)</f>
        <v>4639</v>
      </c>
      <c r="G956" s="892">
        <f>SUBTOTAL(9,G955:G955)</f>
        <v>5559.3</v>
      </c>
      <c r="H956" s="860">
        <f>SUBTOTAL(9,H955:H955)</f>
        <v>5798</v>
      </c>
      <c r="I956" s="860">
        <f>SUBTOTAL(9,I955:I955)</f>
        <v>6075</v>
      </c>
      <c r="J956" s="902">
        <f>SUBTOTAL(9,J955:J955)</f>
        <v>5890</v>
      </c>
    </row>
    <row r="957" spans="1:10" ht="13.5" customHeight="1">
      <c r="A957" s="14" t="s">
        <v>1375</v>
      </c>
      <c r="B957" s="14" t="s">
        <v>1593</v>
      </c>
      <c r="C957" s="14">
        <v>5331</v>
      </c>
      <c r="D957" s="14" t="s">
        <v>1594</v>
      </c>
      <c r="E957" s="15" t="s">
        <v>1552</v>
      </c>
      <c r="F957" s="879">
        <v>344</v>
      </c>
      <c r="G957" s="891">
        <v>675</v>
      </c>
      <c r="H957" s="853">
        <v>788</v>
      </c>
      <c r="I957" s="853">
        <v>3108</v>
      </c>
      <c r="J957" s="127">
        <v>0</v>
      </c>
    </row>
    <row r="958" spans="1:10" ht="12" customHeight="1">
      <c r="A958" s="858"/>
      <c r="B958" s="857" t="s">
        <v>628</v>
      </c>
      <c r="C958" s="858"/>
      <c r="D958" s="858"/>
      <c r="E958" s="859" t="s">
        <v>57</v>
      </c>
      <c r="F958" s="880">
        <f>SUBTOTAL(9,F957:F957)</f>
        <v>344</v>
      </c>
      <c r="G958" s="892">
        <f>SUBTOTAL(9,G957:G957)</f>
        <v>675</v>
      </c>
      <c r="H958" s="860">
        <f>SUBTOTAL(9,H957:H957)</f>
        <v>788</v>
      </c>
      <c r="I958" s="860">
        <f>SUBTOTAL(9,I957:I957)</f>
        <v>3108</v>
      </c>
      <c r="J958" s="902">
        <f>SUBTOTAL(9,J957:J957)</f>
        <v>0</v>
      </c>
    </row>
    <row r="959" spans="1:10" ht="13.5" customHeight="1">
      <c r="A959" s="14">
        <v>2576</v>
      </c>
      <c r="B959" s="14">
        <v>276</v>
      </c>
      <c r="C959" s="14">
        <v>5331</v>
      </c>
      <c r="D959" s="14">
        <v>3639</v>
      </c>
      <c r="E959" s="15" t="s">
        <v>1552</v>
      </c>
      <c r="F959" s="879">
        <v>47000</v>
      </c>
      <c r="G959" s="891">
        <v>51642.1</v>
      </c>
      <c r="H959" s="853">
        <v>49212</v>
      </c>
      <c r="I959" s="853">
        <v>50380</v>
      </c>
      <c r="J959" s="127">
        <v>47000</v>
      </c>
    </row>
    <row r="960" spans="1:10" ht="12" customHeight="1">
      <c r="A960" s="858"/>
      <c r="B960" s="857" t="s">
        <v>1378</v>
      </c>
      <c r="C960" s="1082"/>
      <c r="D960" s="1083"/>
      <c r="E960" s="859" t="s">
        <v>74</v>
      </c>
      <c r="F960" s="880">
        <f>SUBTOTAL(9,F959:F959)</f>
        <v>47000</v>
      </c>
      <c r="G960" s="892">
        <f>SUBTOTAL(9,G959:G959)</f>
        <v>51642.1</v>
      </c>
      <c r="H960" s="860">
        <f>SUBTOTAL(9,H959:H959)</f>
        <v>49212</v>
      </c>
      <c r="I960" s="860">
        <f>SUBTOTAL(9,I959:I959)</f>
        <v>50380</v>
      </c>
      <c r="J960" s="902">
        <f>SUBTOTAL(9,J959:J959)</f>
        <v>47000</v>
      </c>
    </row>
    <row r="961" spans="1:10" ht="13.5" customHeight="1">
      <c r="A961" s="14">
        <v>2577</v>
      </c>
      <c r="B961" s="14" t="s">
        <v>1596</v>
      </c>
      <c r="C961" s="14" t="s">
        <v>1597</v>
      </c>
      <c r="D961" s="14" t="s">
        <v>1598</v>
      </c>
      <c r="E961" s="35" t="s">
        <v>1648</v>
      </c>
      <c r="F961" s="879">
        <v>160871</v>
      </c>
      <c r="G961" s="891">
        <v>160871</v>
      </c>
      <c r="H961" s="853">
        <v>157399</v>
      </c>
      <c r="I961" s="853">
        <v>157399</v>
      </c>
      <c r="J961" s="127">
        <v>125000</v>
      </c>
    </row>
    <row r="962" spans="1:10" ht="12" customHeight="1">
      <c r="A962" s="1071"/>
      <c r="B962" s="1070" t="s">
        <v>629</v>
      </c>
      <c r="C962" s="1086"/>
      <c r="D962" s="1087"/>
      <c r="E962" s="1072" t="s">
        <v>1600</v>
      </c>
      <c r="F962" s="880">
        <f>SUBTOTAL(9,F961:F961)</f>
        <v>160871</v>
      </c>
      <c r="G962" s="892">
        <f>SUBTOTAL(9,G961:G961)</f>
        <v>160871</v>
      </c>
      <c r="H962" s="1088">
        <f>SUBTOTAL(9,H961:H961)</f>
        <v>157399</v>
      </c>
      <c r="I962" s="1088">
        <f>SUBTOTAL(9,I961:I961)</f>
        <v>157399</v>
      </c>
      <c r="J962" s="902">
        <f>SUBTOTAL(9,J961:J961)</f>
        <v>125000</v>
      </c>
    </row>
    <row r="963" spans="1:10" ht="12" customHeight="1">
      <c r="A963" s="14" t="s">
        <v>1375</v>
      </c>
      <c r="B963" s="14">
        <v>410</v>
      </c>
      <c r="C963" s="60">
        <v>5171</v>
      </c>
      <c r="D963" s="18">
        <v>3322</v>
      </c>
      <c r="E963" s="2" t="s">
        <v>835</v>
      </c>
      <c r="F963" s="879">
        <v>0</v>
      </c>
      <c r="G963" s="891">
        <v>500</v>
      </c>
      <c r="H963" s="855">
        <v>0</v>
      </c>
      <c r="I963" s="855">
        <v>0</v>
      </c>
      <c r="J963" s="127">
        <v>0</v>
      </c>
    </row>
    <row r="964" spans="1:10" ht="12" customHeight="1" thickBot="1">
      <c r="A964" s="1071"/>
      <c r="B964" s="1075" t="s">
        <v>630</v>
      </c>
      <c r="C964" s="1076"/>
      <c r="D964" s="1076"/>
      <c r="E964" s="1077" t="s">
        <v>1601</v>
      </c>
      <c r="F964" s="1078">
        <f>SUBTOTAL(9,F963:F963)</f>
        <v>0</v>
      </c>
      <c r="G964" s="1079">
        <f>SUBTOTAL(9,G963:G963)</f>
        <v>500</v>
      </c>
      <c r="H964" s="1080">
        <f>SUBTOTAL(9,H963:H963)</f>
        <v>0</v>
      </c>
      <c r="I964" s="1080">
        <f>SUBTOTAL(9,I963:I963)</f>
        <v>0</v>
      </c>
      <c r="J964" s="1081">
        <f>SUBTOTAL(9,J963:J963)</f>
        <v>0</v>
      </c>
    </row>
    <row r="965" spans="1:10" s="1" customFormat="1" ht="13.5" customHeight="1" thickBot="1" thickTop="1">
      <c r="A965" s="1169" t="s">
        <v>701</v>
      </c>
      <c r="B965" s="1169"/>
      <c r="C965" s="1169"/>
      <c r="D965" s="1169"/>
      <c r="E965" s="1169"/>
      <c r="F965" s="868">
        <f>SUBTOTAL(9,F5:F964)</f>
        <v>890065</v>
      </c>
      <c r="G965" s="861">
        <f>SUBTOTAL(9,G5:G964)</f>
        <v>1447173.4329999995</v>
      </c>
      <c r="H965" s="861">
        <f>SUBTOTAL(9,H5:H964)</f>
        <v>1042824</v>
      </c>
      <c r="I965" s="894">
        <f>SUBTOTAL(9,I5:I964)</f>
        <v>1321154.9999999998</v>
      </c>
      <c r="J965" s="895">
        <f>SUBTOTAL(9,J5:J962)</f>
        <v>1060255</v>
      </c>
    </row>
    <row r="966" spans="6:9" ht="12.75">
      <c r="F966" s="6"/>
      <c r="G966" s="6"/>
      <c r="H966" s="6"/>
      <c r="I966" s="6"/>
    </row>
    <row r="967" spans="6:9" ht="12.75">
      <c r="F967" s="6"/>
      <c r="G967" s="6"/>
      <c r="H967" s="6"/>
      <c r="I967" s="6"/>
    </row>
  </sheetData>
  <mergeCells count="8">
    <mergeCell ref="F1:J1"/>
    <mergeCell ref="A965:E965"/>
    <mergeCell ref="A1:E1"/>
    <mergeCell ref="A2:A4"/>
    <mergeCell ref="B2:B4"/>
    <mergeCell ref="C2:C4"/>
    <mergeCell ref="D2:D4"/>
    <mergeCell ref="E2:E4"/>
  </mergeCells>
  <printOptions gridLines="1" horizontalCentered="1"/>
  <pageMargins left="0.3937007874015748" right="0.15748031496062992" top="0.984251968503937" bottom="0.7874015748031497" header="0.5118110236220472" footer="0.5118110236220472"/>
  <pageSetup firstPageNumber="5" useFirstPageNumber="1" horizontalDpi="600" verticalDpi="600" orientation="portrait" paperSize="9" r:id="rId2"/>
  <headerFooter alignWithMargins="0">
    <oddHeader>&amp;L&amp;"Arial CE,Tučné"NÁVRH ROZPOČTU NA ROK 2004 - BĚŽNÉ VÝDAJE&amp;R&amp;G</oddHeader>
    <oddFooter>&amp;COddíl II. - &amp;P&amp;RBěžné výdaje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98"/>
  <sheetViews>
    <sheetView workbookViewId="0" topLeftCell="A1">
      <selection activeCell="E5" sqref="E5"/>
    </sheetView>
  </sheetViews>
  <sheetFormatPr defaultColWidth="9.00390625" defaultRowHeight="12.75" outlineLevelRow="1"/>
  <cols>
    <col min="1" max="1" width="4.75390625" style="14" customWidth="1"/>
    <col min="2" max="2" width="3.375" style="0" customWidth="1"/>
    <col min="3" max="3" width="4.125" style="23" customWidth="1"/>
    <col min="4" max="4" width="4.625" style="23" customWidth="1"/>
    <col min="5" max="5" width="39.75390625" style="8" customWidth="1"/>
    <col min="6" max="6" width="8.25390625" style="67" customWidth="1"/>
    <col min="7" max="7" width="8.75390625" style="67" customWidth="1"/>
    <col min="8" max="8" width="8.00390625" style="5" customWidth="1"/>
    <col min="9" max="9" width="8.75390625" style="5" customWidth="1"/>
    <col min="10" max="10" width="8.00390625" style="5" customWidth="1"/>
    <col min="11" max="11" width="6.625" style="0" customWidth="1"/>
    <col min="12" max="12" width="11.375" style="0" customWidth="1"/>
  </cols>
  <sheetData>
    <row r="1" spans="1:56" s="11" customFormat="1" ht="13.5" customHeight="1">
      <c r="A1" s="1174" t="s">
        <v>217</v>
      </c>
      <c r="B1" s="1175"/>
      <c r="C1" s="1175"/>
      <c r="D1" s="1175"/>
      <c r="E1" s="1176"/>
      <c r="F1" s="1167" t="s">
        <v>218</v>
      </c>
      <c r="G1" s="1168"/>
      <c r="H1" s="1168"/>
      <c r="I1" s="1168"/>
      <c r="J1" s="116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s="1" customFormat="1" ht="57.75" customHeight="1">
      <c r="A2" s="1177" t="s">
        <v>219</v>
      </c>
      <c r="B2" s="1180" t="s">
        <v>1609</v>
      </c>
      <c r="C2" s="1155" t="s">
        <v>220</v>
      </c>
      <c r="D2" s="1183" t="s">
        <v>221</v>
      </c>
      <c r="E2" s="1164" t="s">
        <v>1610</v>
      </c>
      <c r="F2" s="870" t="s">
        <v>581</v>
      </c>
      <c r="G2" s="882" t="s">
        <v>100</v>
      </c>
      <c r="H2" s="852" t="s">
        <v>561</v>
      </c>
      <c r="I2" s="852" t="s">
        <v>559</v>
      </c>
      <c r="J2" s="896" t="s">
        <v>560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</row>
    <row r="3" spans="1:56" s="1" customFormat="1" ht="3.75" customHeight="1">
      <c r="A3" s="1178"/>
      <c r="B3" s="1181"/>
      <c r="C3" s="1156"/>
      <c r="D3" s="1184"/>
      <c r="E3" s="1165"/>
      <c r="F3" s="871"/>
      <c r="G3" s="883"/>
      <c r="H3" s="863"/>
      <c r="I3" s="863"/>
      <c r="J3" s="89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s="1" customFormat="1" ht="10.5" customHeight="1">
      <c r="A4" s="1179"/>
      <c r="B4" s="1182"/>
      <c r="C4" s="1157"/>
      <c r="D4" s="1185"/>
      <c r="E4" s="1166"/>
      <c r="F4" s="872" t="s">
        <v>222</v>
      </c>
      <c r="G4" s="884" t="s">
        <v>222</v>
      </c>
      <c r="H4" s="865" t="s">
        <v>222</v>
      </c>
      <c r="I4" s="865" t="s">
        <v>222</v>
      </c>
      <c r="J4" s="898" t="s">
        <v>222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10" ht="12" customHeight="1">
      <c r="A5" s="14" t="s">
        <v>1375</v>
      </c>
      <c r="B5" s="18">
        <v>100</v>
      </c>
      <c r="C5" s="18">
        <v>6123</v>
      </c>
      <c r="D5" s="18">
        <v>5311</v>
      </c>
      <c r="E5" s="1" t="s">
        <v>172</v>
      </c>
      <c r="F5" s="879">
        <v>0</v>
      </c>
      <c r="G5" s="891">
        <v>0</v>
      </c>
      <c r="H5" s="853">
        <v>0</v>
      </c>
      <c r="I5" s="853">
        <v>800</v>
      </c>
      <c r="J5" s="127">
        <v>0</v>
      </c>
    </row>
    <row r="6" spans="1:10" ht="12" customHeight="1">
      <c r="A6" s="858"/>
      <c r="B6" s="1070" t="s">
        <v>223</v>
      </c>
      <c r="C6" s="1071"/>
      <c r="D6" s="1071"/>
      <c r="E6" s="1072" t="s">
        <v>1611</v>
      </c>
      <c r="F6" s="880">
        <f>SUBTOTAL(9,F4:F4)</f>
        <v>0</v>
      </c>
      <c r="G6" s="892">
        <f>SUBTOTAL(9,G4:G4)</f>
        <v>0</v>
      </c>
      <c r="H6" s="860">
        <f>SUBTOTAL(9,H4:H4)</f>
        <v>0</v>
      </c>
      <c r="I6" s="860">
        <f>SUBTOTAL(9,I5:I5)</f>
        <v>800</v>
      </c>
      <c r="J6" s="902">
        <f>SUBTOTAL(9,J5:J5)</f>
        <v>0</v>
      </c>
    </row>
    <row r="7" spans="1:10" ht="12" customHeight="1">
      <c r="A7" s="14">
        <v>6000</v>
      </c>
      <c r="B7" s="18">
        <v>102</v>
      </c>
      <c r="C7" s="18">
        <v>6460</v>
      </c>
      <c r="D7" s="18">
        <v>2121</v>
      </c>
      <c r="E7" s="1" t="s">
        <v>24</v>
      </c>
      <c r="F7" s="879">
        <v>40142</v>
      </c>
      <c r="G7" s="891">
        <v>29498.5</v>
      </c>
      <c r="H7" s="853">
        <v>53600</v>
      </c>
      <c r="I7" s="853">
        <v>53600</v>
      </c>
      <c r="J7" s="127">
        <v>37809</v>
      </c>
    </row>
    <row r="8" spans="1:10" ht="13.5" customHeight="1">
      <c r="A8" s="14">
        <v>6039</v>
      </c>
      <c r="B8" s="18">
        <v>102</v>
      </c>
      <c r="C8" s="18">
        <v>6901</v>
      </c>
      <c r="D8" s="18">
        <v>6409</v>
      </c>
      <c r="E8" s="1" t="s">
        <v>495</v>
      </c>
      <c r="F8" s="879">
        <v>0</v>
      </c>
      <c r="G8" s="891">
        <v>0</v>
      </c>
      <c r="H8" s="853">
        <v>0</v>
      </c>
      <c r="I8" s="853">
        <v>48.5</v>
      </c>
      <c r="J8" s="127">
        <v>18000</v>
      </c>
    </row>
    <row r="9" spans="1:10" ht="12" customHeight="1">
      <c r="A9" s="858"/>
      <c r="B9" s="1070" t="s">
        <v>225</v>
      </c>
      <c r="C9" s="1071"/>
      <c r="D9" s="1071"/>
      <c r="E9" s="1072" t="s">
        <v>72</v>
      </c>
      <c r="F9" s="880">
        <f>SUBTOTAL(9,F7:F8)</f>
        <v>40142</v>
      </c>
      <c r="G9" s="892">
        <f>SUBTOTAL(9,G7:G8)</f>
        <v>29498.5</v>
      </c>
      <c r="H9" s="860">
        <f>SUBTOTAL(9,H7:H8)</f>
        <v>53600</v>
      </c>
      <c r="I9" s="860">
        <f>SUBTOTAL(9,I7:I8)</f>
        <v>53648.5</v>
      </c>
      <c r="J9" s="902">
        <f>SUBTOTAL(9,J7:J8)</f>
        <v>55809</v>
      </c>
    </row>
    <row r="10" spans="1:10" ht="13.5" customHeight="1">
      <c r="A10" s="14" t="s">
        <v>1375</v>
      </c>
      <c r="B10" s="18">
        <v>104</v>
      </c>
      <c r="C10" s="18">
        <v>6129</v>
      </c>
      <c r="D10" s="18">
        <v>3324</v>
      </c>
      <c r="E10" s="2" t="s">
        <v>25</v>
      </c>
      <c r="F10" s="879">
        <v>0</v>
      </c>
      <c r="G10" s="891">
        <v>0</v>
      </c>
      <c r="H10" s="853">
        <v>0</v>
      </c>
      <c r="I10" s="853">
        <v>50</v>
      </c>
      <c r="J10" s="127">
        <v>0</v>
      </c>
    </row>
    <row r="11" spans="1:10" ht="12" customHeight="1">
      <c r="A11" s="858"/>
      <c r="B11" s="1070" t="s">
        <v>1379</v>
      </c>
      <c r="C11" s="1071"/>
      <c r="D11" s="1071"/>
      <c r="E11" s="1072" t="s">
        <v>1357</v>
      </c>
      <c r="F11" s="880">
        <f>SUBTOTAL(9,F10:F10)</f>
        <v>0</v>
      </c>
      <c r="G11" s="892">
        <f>SUBTOTAL(9,G10:G10)</f>
        <v>0</v>
      </c>
      <c r="H11" s="860">
        <f>SUBTOTAL(9,H10:H10)</f>
        <v>0</v>
      </c>
      <c r="I11" s="860">
        <f>SUBTOTAL(9,I10:I10)</f>
        <v>50</v>
      </c>
      <c r="J11" s="902">
        <f>SUBTOTAL(9,J10:J10)</f>
        <v>0</v>
      </c>
    </row>
    <row r="12" spans="1:10" ht="12" customHeight="1">
      <c r="A12" s="14" t="s">
        <v>1375</v>
      </c>
      <c r="B12" s="18">
        <v>105</v>
      </c>
      <c r="C12" s="18">
        <v>6121</v>
      </c>
      <c r="D12" s="18">
        <v>3419</v>
      </c>
      <c r="E12" s="2" t="s">
        <v>184</v>
      </c>
      <c r="F12" s="879">
        <v>0</v>
      </c>
      <c r="G12" s="891">
        <v>1627.9</v>
      </c>
      <c r="H12" s="853">
        <v>0</v>
      </c>
      <c r="I12" s="853">
        <v>0</v>
      </c>
      <c r="J12" s="127">
        <v>0</v>
      </c>
    </row>
    <row r="13" spans="1:10" ht="12" customHeight="1">
      <c r="A13" s="858"/>
      <c r="B13" s="1070" t="s">
        <v>226</v>
      </c>
      <c r="C13" s="1071"/>
      <c r="D13" s="1071"/>
      <c r="E13" s="1072" t="s">
        <v>1612</v>
      </c>
      <c r="F13" s="880">
        <f>SUBTOTAL(9,F12)</f>
        <v>0</v>
      </c>
      <c r="G13" s="892">
        <f>SUBTOTAL(9,G12)</f>
        <v>1627.9</v>
      </c>
      <c r="H13" s="860">
        <f>SUBTOTAL(9,H12)</f>
        <v>0</v>
      </c>
      <c r="I13" s="860">
        <f>SUBTOTAL(9,I12)</f>
        <v>0</v>
      </c>
      <c r="J13" s="902">
        <f>SUBTOTAL(9,J12)</f>
        <v>0</v>
      </c>
    </row>
    <row r="14" spans="1:10" ht="12" customHeight="1">
      <c r="A14" s="14" t="s">
        <v>1375</v>
      </c>
      <c r="B14" s="18">
        <v>106</v>
      </c>
      <c r="C14" s="18">
        <v>6322</v>
      </c>
      <c r="D14" s="18">
        <v>3639</v>
      </c>
      <c r="E14" s="2" t="s">
        <v>26</v>
      </c>
      <c r="F14" s="879">
        <v>0</v>
      </c>
      <c r="G14" s="891">
        <v>1000</v>
      </c>
      <c r="H14" s="853">
        <v>0</v>
      </c>
      <c r="I14" s="853">
        <v>0</v>
      </c>
      <c r="J14" s="127">
        <v>0</v>
      </c>
    </row>
    <row r="15" spans="1:10" ht="12" customHeight="1">
      <c r="A15" s="858"/>
      <c r="B15" s="1070" t="s">
        <v>1395</v>
      </c>
      <c r="C15" s="1071"/>
      <c r="D15" s="1071"/>
      <c r="E15" s="1072" t="s">
        <v>1613</v>
      </c>
      <c r="F15" s="880">
        <f>SUBTOTAL(9,F14)</f>
        <v>0</v>
      </c>
      <c r="G15" s="892">
        <f>SUBTOTAL(9,G14)</f>
        <v>1000</v>
      </c>
      <c r="H15" s="860">
        <f>SUBTOTAL(9,H14)</f>
        <v>0</v>
      </c>
      <c r="I15" s="860">
        <f>SUBTOTAL(9,I14)</f>
        <v>0</v>
      </c>
      <c r="J15" s="902">
        <f>SUBTOTAL(9,J14)</f>
        <v>0</v>
      </c>
    </row>
    <row r="16" spans="1:10" ht="13.5" customHeight="1" outlineLevel="1">
      <c r="A16" s="14">
        <v>6001</v>
      </c>
      <c r="B16" s="18">
        <v>108</v>
      </c>
      <c r="C16" s="18">
        <v>6123</v>
      </c>
      <c r="D16" s="18">
        <v>6171</v>
      </c>
      <c r="E16" s="1" t="s">
        <v>1433</v>
      </c>
      <c r="F16" s="879">
        <v>0</v>
      </c>
      <c r="G16" s="891">
        <v>1962.9</v>
      </c>
      <c r="H16" s="853">
        <v>1200</v>
      </c>
      <c r="I16" s="853">
        <v>1069</v>
      </c>
      <c r="J16" s="127">
        <v>300</v>
      </c>
    </row>
    <row r="17" spans="1:10" ht="12" customHeight="1" outlineLevel="1">
      <c r="A17" s="14">
        <v>6002</v>
      </c>
      <c r="B17" s="18">
        <v>108</v>
      </c>
      <c r="C17" s="18">
        <v>6122</v>
      </c>
      <c r="D17" s="18">
        <v>6171</v>
      </c>
      <c r="E17" s="1" t="s">
        <v>836</v>
      </c>
      <c r="F17" s="879">
        <v>0</v>
      </c>
      <c r="G17" s="891">
        <v>177.6</v>
      </c>
      <c r="H17" s="853">
        <v>0</v>
      </c>
      <c r="I17" s="853">
        <v>0</v>
      </c>
      <c r="J17" s="127">
        <v>210</v>
      </c>
    </row>
    <row r="18" spans="1:10" ht="12" customHeight="1" outlineLevel="1">
      <c r="A18" s="14">
        <v>6003</v>
      </c>
      <c r="B18" s="18">
        <v>108</v>
      </c>
      <c r="C18" s="18">
        <v>6122</v>
      </c>
      <c r="D18" s="18">
        <v>5212</v>
      </c>
      <c r="E18" s="1" t="s">
        <v>436</v>
      </c>
      <c r="F18" s="879">
        <v>0</v>
      </c>
      <c r="G18" s="891">
        <v>0</v>
      </c>
      <c r="H18" s="853">
        <v>0</v>
      </c>
      <c r="I18" s="853">
        <v>1990</v>
      </c>
      <c r="J18" s="127">
        <v>1900</v>
      </c>
    </row>
    <row r="19" spans="1:10" ht="12" customHeight="1" outlineLevel="1">
      <c r="A19" s="14">
        <v>6004</v>
      </c>
      <c r="B19" s="18">
        <v>108</v>
      </c>
      <c r="C19" s="18">
        <v>6122</v>
      </c>
      <c r="D19" s="18">
        <v>6171</v>
      </c>
      <c r="E19" s="1" t="s">
        <v>419</v>
      </c>
      <c r="F19" s="879">
        <v>0</v>
      </c>
      <c r="G19" s="891">
        <v>0</v>
      </c>
      <c r="H19" s="853">
        <v>0</v>
      </c>
      <c r="I19" s="853">
        <v>0</v>
      </c>
      <c r="J19" s="127">
        <v>50</v>
      </c>
    </row>
    <row r="20" spans="1:10" ht="12" customHeight="1" outlineLevel="1">
      <c r="A20" s="14">
        <v>6005</v>
      </c>
      <c r="B20" s="18">
        <v>108</v>
      </c>
      <c r="C20" s="18">
        <v>6121</v>
      </c>
      <c r="D20" s="18">
        <v>1014</v>
      </c>
      <c r="E20" s="1" t="s">
        <v>428</v>
      </c>
      <c r="F20" s="879">
        <v>0</v>
      </c>
      <c r="G20" s="891">
        <v>0</v>
      </c>
      <c r="H20" s="853">
        <v>0</v>
      </c>
      <c r="I20" s="853">
        <v>0</v>
      </c>
      <c r="J20" s="127">
        <v>2900</v>
      </c>
    </row>
    <row r="21" spans="1:10" ht="12" customHeight="1" outlineLevel="1">
      <c r="A21" s="14">
        <v>6006</v>
      </c>
      <c r="B21" s="18">
        <v>108</v>
      </c>
      <c r="C21" s="18">
        <v>6121</v>
      </c>
      <c r="D21" s="18">
        <v>6171</v>
      </c>
      <c r="E21" s="1" t="s">
        <v>429</v>
      </c>
      <c r="F21" s="879">
        <v>0</v>
      </c>
      <c r="G21" s="891">
        <v>0</v>
      </c>
      <c r="H21" s="853">
        <v>0</v>
      </c>
      <c r="I21" s="853">
        <v>0</v>
      </c>
      <c r="J21" s="127">
        <v>460</v>
      </c>
    </row>
    <row r="22" spans="1:10" ht="12" customHeight="1" outlineLevel="1">
      <c r="A22" s="14">
        <v>6007</v>
      </c>
      <c r="B22" s="18">
        <v>108</v>
      </c>
      <c r="C22" s="18">
        <v>6121</v>
      </c>
      <c r="D22" s="18">
        <v>6171</v>
      </c>
      <c r="E22" s="1" t="s">
        <v>84</v>
      </c>
      <c r="F22" s="879">
        <v>0</v>
      </c>
      <c r="G22" s="891">
        <v>0</v>
      </c>
      <c r="H22" s="853">
        <v>0</v>
      </c>
      <c r="I22" s="853">
        <v>0</v>
      </c>
      <c r="J22" s="127">
        <v>200</v>
      </c>
    </row>
    <row r="23" spans="1:10" ht="12" customHeight="1" outlineLevel="1">
      <c r="A23" s="14" t="s">
        <v>1375</v>
      </c>
      <c r="B23" s="18">
        <v>108</v>
      </c>
      <c r="C23" s="18">
        <v>6121</v>
      </c>
      <c r="D23" s="18">
        <v>6171</v>
      </c>
      <c r="E23" s="1" t="s">
        <v>574</v>
      </c>
      <c r="F23" s="879">
        <v>0</v>
      </c>
      <c r="G23" s="891">
        <v>0</v>
      </c>
      <c r="H23" s="853">
        <v>0</v>
      </c>
      <c r="I23" s="853">
        <v>581</v>
      </c>
      <c r="J23" s="127">
        <v>0</v>
      </c>
    </row>
    <row r="24" spans="1:10" ht="12" customHeight="1" outlineLevel="1">
      <c r="A24" s="14" t="s">
        <v>1375</v>
      </c>
      <c r="B24" s="18">
        <v>108</v>
      </c>
      <c r="C24" s="18">
        <v>6119</v>
      </c>
      <c r="D24" s="18">
        <v>3744</v>
      </c>
      <c r="E24" s="1" t="s">
        <v>173</v>
      </c>
      <c r="F24" s="879">
        <v>0</v>
      </c>
      <c r="G24" s="891">
        <v>176.9</v>
      </c>
      <c r="H24" s="853">
        <v>0</v>
      </c>
      <c r="I24" s="853">
        <v>170</v>
      </c>
      <c r="J24" s="127">
        <v>0</v>
      </c>
    </row>
    <row r="25" spans="1:10" ht="13.5" customHeight="1">
      <c r="A25" s="858"/>
      <c r="B25" s="857" t="s">
        <v>228</v>
      </c>
      <c r="C25" s="856"/>
      <c r="D25" s="856"/>
      <c r="E25" s="1073" t="s">
        <v>1614</v>
      </c>
      <c r="F25" s="880">
        <f>SUBTOTAL(9,F16:F22)</f>
        <v>0</v>
      </c>
      <c r="G25" s="892">
        <f>SUBTOTAL(9,G16:G24)</f>
        <v>2317.4</v>
      </c>
      <c r="H25" s="860">
        <f>SUBTOTAL(9,H16:H24)</f>
        <v>1200</v>
      </c>
      <c r="I25" s="860">
        <f>SUBTOTAL(9,I16:I24)</f>
        <v>3810</v>
      </c>
      <c r="J25" s="902">
        <f>SUBTOTAL(9,J16:J24)</f>
        <v>6020</v>
      </c>
    </row>
    <row r="26" spans="1:10" ht="12" customHeight="1" outlineLevel="1">
      <c r="A26" s="14">
        <v>6008</v>
      </c>
      <c r="B26" s="14" t="s">
        <v>229</v>
      </c>
      <c r="C26" s="14" t="s">
        <v>230</v>
      </c>
      <c r="D26" s="14" t="s">
        <v>231</v>
      </c>
      <c r="E26" s="15" t="s">
        <v>536</v>
      </c>
      <c r="F26" s="879">
        <v>500</v>
      </c>
      <c r="G26" s="891">
        <v>400.8</v>
      </c>
      <c r="H26" s="853">
        <v>350</v>
      </c>
      <c r="I26" s="853">
        <v>350</v>
      </c>
      <c r="J26" s="127">
        <v>350</v>
      </c>
    </row>
    <row r="27" spans="1:10" ht="12" customHeight="1" outlineLevel="1">
      <c r="A27" s="14">
        <v>6009</v>
      </c>
      <c r="B27" s="14" t="s">
        <v>229</v>
      </c>
      <c r="C27" s="14" t="s">
        <v>230</v>
      </c>
      <c r="D27" s="14" t="s">
        <v>231</v>
      </c>
      <c r="E27" s="15" t="s">
        <v>537</v>
      </c>
      <c r="F27" s="879">
        <v>160</v>
      </c>
      <c r="G27" s="891">
        <v>168</v>
      </c>
      <c r="H27" s="853">
        <v>100</v>
      </c>
      <c r="I27" s="853">
        <v>100</v>
      </c>
      <c r="J27" s="127">
        <v>100</v>
      </c>
    </row>
    <row r="28" spans="1:10" ht="12" customHeight="1" outlineLevel="1">
      <c r="A28" s="14">
        <v>6010</v>
      </c>
      <c r="B28" s="14">
        <v>111</v>
      </c>
      <c r="C28" s="14">
        <v>6119</v>
      </c>
      <c r="D28" s="14">
        <v>3635</v>
      </c>
      <c r="E28" s="15" t="s">
        <v>538</v>
      </c>
      <c r="F28" s="879">
        <v>100</v>
      </c>
      <c r="G28" s="891">
        <v>0</v>
      </c>
      <c r="H28" s="853">
        <v>170</v>
      </c>
      <c r="I28" s="853">
        <v>890</v>
      </c>
      <c r="J28" s="127">
        <v>200</v>
      </c>
    </row>
    <row r="29" spans="1:10" ht="12" customHeight="1" outlineLevel="1">
      <c r="A29" s="14">
        <v>6011</v>
      </c>
      <c r="B29" s="14">
        <v>111</v>
      </c>
      <c r="C29" s="14">
        <v>6119</v>
      </c>
      <c r="D29" s="14">
        <v>3635</v>
      </c>
      <c r="E29" s="15" t="s">
        <v>539</v>
      </c>
      <c r="F29" s="879">
        <v>0</v>
      </c>
      <c r="G29" s="891">
        <v>0</v>
      </c>
      <c r="H29" s="853">
        <v>230</v>
      </c>
      <c r="I29" s="853">
        <v>230</v>
      </c>
      <c r="J29" s="127">
        <v>200</v>
      </c>
    </row>
    <row r="30" spans="1:10" ht="12" customHeight="1" outlineLevel="1">
      <c r="A30" s="14">
        <v>6012</v>
      </c>
      <c r="B30" s="14">
        <v>111</v>
      </c>
      <c r="C30" s="14">
        <v>6119</v>
      </c>
      <c r="D30" s="14">
        <v>3635</v>
      </c>
      <c r="E30" s="15" t="s">
        <v>27</v>
      </c>
      <c r="F30" s="879">
        <v>0</v>
      </c>
      <c r="G30" s="891">
        <v>0</v>
      </c>
      <c r="H30" s="853">
        <v>20</v>
      </c>
      <c r="I30" s="853">
        <v>320</v>
      </c>
      <c r="J30" s="127">
        <v>500</v>
      </c>
    </row>
    <row r="31" spans="1:10" ht="12" customHeight="1" outlineLevel="1">
      <c r="A31" s="14">
        <v>6013</v>
      </c>
      <c r="B31" s="14">
        <v>111</v>
      </c>
      <c r="C31" s="14">
        <v>6119</v>
      </c>
      <c r="D31" s="14">
        <v>3635</v>
      </c>
      <c r="E31" s="15" t="s">
        <v>343</v>
      </c>
      <c r="F31" s="879">
        <v>0</v>
      </c>
      <c r="G31" s="891">
        <v>0</v>
      </c>
      <c r="H31" s="853">
        <v>100</v>
      </c>
      <c r="I31" s="853">
        <v>285</v>
      </c>
      <c r="J31" s="127">
        <v>250</v>
      </c>
    </row>
    <row r="32" spans="1:10" ht="12" customHeight="1" outlineLevel="1">
      <c r="A32" s="14">
        <v>6014</v>
      </c>
      <c r="B32" s="14">
        <v>111</v>
      </c>
      <c r="C32" s="14">
        <v>6119</v>
      </c>
      <c r="D32" s="14">
        <v>3635</v>
      </c>
      <c r="E32" s="15" t="s">
        <v>425</v>
      </c>
      <c r="F32" s="879">
        <v>0</v>
      </c>
      <c r="G32" s="891">
        <v>0</v>
      </c>
      <c r="H32" s="853">
        <v>270</v>
      </c>
      <c r="I32" s="853">
        <v>270</v>
      </c>
      <c r="J32" s="127">
        <v>270</v>
      </c>
    </row>
    <row r="33" spans="1:10" ht="12" customHeight="1" outlineLevel="1">
      <c r="A33" s="14">
        <v>6015</v>
      </c>
      <c r="B33" s="14">
        <v>111</v>
      </c>
      <c r="C33" s="14">
        <v>6119</v>
      </c>
      <c r="D33" s="14">
        <v>3635</v>
      </c>
      <c r="E33" s="15" t="s">
        <v>1455</v>
      </c>
      <c r="F33" s="879">
        <v>0</v>
      </c>
      <c r="G33" s="891">
        <v>0</v>
      </c>
      <c r="H33" s="853">
        <v>170</v>
      </c>
      <c r="I33" s="853">
        <v>170</v>
      </c>
      <c r="J33" s="127">
        <v>80</v>
      </c>
    </row>
    <row r="34" spans="1:10" ht="12" customHeight="1" outlineLevel="1">
      <c r="A34" s="14" t="s">
        <v>1375</v>
      </c>
      <c r="B34" s="14" t="s">
        <v>229</v>
      </c>
      <c r="C34" s="14" t="s">
        <v>230</v>
      </c>
      <c r="D34" s="14" t="s">
        <v>231</v>
      </c>
      <c r="E34" s="15" t="s">
        <v>28</v>
      </c>
      <c r="F34" s="879">
        <v>500</v>
      </c>
      <c r="G34" s="891">
        <v>393.2</v>
      </c>
      <c r="H34" s="853">
        <v>1000</v>
      </c>
      <c r="I34" s="853">
        <v>815</v>
      </c>
      <c r="J34" s="127">
        <v>0</v>
      </c>
    </row>
    <row r="35" spans="1:10" ht="12" customHeight="1" outlineLevel="1">
      <c r="A35" s="14" t="s">
        <v>1375</v>
      </c>
      <c r="B35" s="14">
        <v>111</v>
      </c>
      <c r="C35" s="14">
        <v>6119</v>
      </c>
      <c r="D35" s="14">
        <v>3635</v>
      </c>
      <c r="E35" s="15" t="s">
        <v>174</v>
      </c>
      <c r="F35" s="879">
        <v>0</v>
      </c>
      <c r="G35" s="891">
        <v>0</v>
      </c>
      <c r="H35" s="853">
        <v>160</v>
      </c>
      <c r="I35" s="853">
        <v>160</v>
      </c>
      <c r="J35" s="127">
        <v>0</v>
      </c>
    </row>
    <row r="36" spans="1:10" ht="12" customHeight="1" outlineLevel="1">
      <c r="A36" s="14" t="s">
        <v>1375</v>
      </c>
      <c r="B36" s="14">
        <v>111</v>
      </c>
      <c r="C36" s="14">
        <v>6119</v>
      </c>
      <c r="D36" s="14">
        <v>3635</v>
      </c>
      <c r="E36" s="15" t="s">
        <v>29</v>
      </c>
      <c r="F36" s="879">
        <v>0</v>
      </c>
      <c r="G36" s="891">
        <v>0</v>
      </c>
      <c r="H36" s="853">
        <v>120</v>
      </c>
      <c r="I36" s="853">
        <v>120</v>
      </c>
      <c r="J36" s="127">
        <v>0</v>
      </c>
    </row>
    <row r="37" spans="1:10" ht="12" customHeight="1" outlineLevel="1">
      <c r="A37" s="14" t="s">
        <v>1375</v>
      </c>
      <c r="B37" s="14">
        <v>111</v>
      </c>
      <c r="C37" s="14">
        <v>6119</v>
      </c>
      <c r="D37" s="14">
        <v>3635</v>
      </c>
      <c r="E37" s="15" t="s">
        <v>30</v>
      </c>
      <c r="F37" s="879">
        <v>0</v>
      </c>
      <c r="G37" s="891">
        <v>0</v>
      </c>
      <c r="H37" s="853">
        <v>120</v>
      </c>
      <c r="I37" s="853">
        <v>120</v>
      </c>
      <c r="J37" s="127">
        <v>0</v>
      </c>
    </row>
    <row r="38" spans="1:10" ht="12" customHeight="1" outlineLevel="1">
      <c r="A38" s="14" t="s">
        <v>1375</v>
      </c>
      <c r="B38" s="14">
        <v>111</v>
      </c>
      <c r="C38" s="14">
        <v>6119</v>
      </c>
      <c r="D38" s="14">
        <v>3635</v>
      </c>
      <c r="E38" s="15" t="s">
        <v>31</v>
      </c>
      <c r="F38" s="879">
        <v>0</v>
      </c>
      <c r="G38" s="891">
        <v>0</v>
      </c>
      <c r="H38" s="853">
        <v>150</v>
      </c>
      <c r="I38" s="853">
        <v>150</v>
      </c>
      <c r="J38" s="127">
        <v>0</v>
      </c>
    </row>
    <row r="39" spans="1:10" ht="12" customHeight="1" outlineLevel="1">
      <c r="A39" s="14" t="s">
        <v>1375</v>
      </c>
      <c r="B39" s="14">
        <v>111</v>
      </c>
      <c r="C39" s="14">
        <v>6119</v>
      </c>
      <c r="D39" s="14">
        <v>3635</v>
      </c>
      <c r="E39" s="15" t="s">
        <v>32</v>
      </c>
      <c r="F39" s="879">
        <v>0</v>
      </c>
      <c r="G39" s="891">
        <v>0</v>
      </c>
      <c r="H39" s="853">
        <v>80</v>
      </c>
      <c r="I39" s="853">
        <v>80</v>
      </c>
      <c r="J39" s="127">
        <v>0</v>
      </c>
    </row>
    <row r="40" spans="1:10" ht="12" customHeight="1" outlineLevel="1">
      <c r="A40" s="14" t="s">
        <v>1375</v>
      </c>
      <c r="B40" s="14">
        <v>111</v>
      </c>
      <c r="C40" s="14">
        <v>6119</v>
      </c>
      <c r="D40" s="14">
        <v>3635</v>
      </c>
      <c r="E40" s="15" t="s">
        <v>33</v>
      </c>
      <c r="F40" s="879">
        <v>0</v>
      </c>
      <c r="G40" s="891">
        <v>0</v>
      </c>
      <c r="H40" s="853">
        <v>160</v>
      </c>
      <c r="I40" s="853">
        <v>160</v>
      </c>
      <c r="J40" s="127">
        <v>0</v>
      </c>
    </row>
    <row r="41" spans="1:10" ht="12" customHeight="1" outlineLevel="1">
      <c r="A41" s="14" t="s">
        <v>1375</v>
      </c>
      <c r="B41" s="14">
        <v>111</v>
      </c>
      <c r="C41" s="14" t="s">
        <v>230</v>
      </c>
      <c r="D41" s="14" t="s">
        <v>231</v>
      </c>
      <c r="E41" s="15" t="s">
        <v>426</v>
      </c>
      <c r="F41" s="879">
        <v>200</v>
      </c>
      <c r="G41" s="891">
        <v>180</v>
      </c>
      <c r="H41" s="853">
        <v>0</v>
      </c>
      <c r="I41" s="853">
        <v>0</v>
      </c>
      <c r="J41" s="127">
        <v>0</v>
      </c>
    </row>
    <row r="42" spans="1:10" ht="12" customHeight="1" outlineLevel="1">
      <c r="A42" s="14" t="s">
        <v>1375</v>
      </c>
      <c r="B42" s="14">
        <v>111</v>
      </c>
      <c r="C42" s="14" t="s">
        <v>230</v>
      </c>
      <c r="D42" s="14" t="s">
        <v>231</v>
      </c>
      <c r="E42" s="15" t="s">
        <v>34</v>
      </c>
      <c r="F42" s="879">
        <v>300</v>
      </c>
      <c r="G42" s="891">
        <v>20</v>
      </c>
      <c r="H42" s="853">
        <v>0</v>
      </c>
      <c r="I42" s="853">
        <v>0</v>
      </c>
      <c r="J42" s="127">
        <v>0</v>
      </c>
    </row>
    <row r="43" spans="1:10" ht="12" customHeight="1" outlineLevel="1">
      <c r="A43" s="14" t="s">
        <v>1375</v>
      </c>
      <c r="B43" s="14">
        <v>111</v>
      </c>
      <c r="C43" s="14">
        <v>6119</v>
      </c>
      <c r="D43" s="14">
        <v>3635</v>
      </c>
      <c r="E43" s="15" t="s">
        <v>837</v>
      </c>
      <c r="F43" s="879">
        <v>300</v>
      </c>
      <c r="G43" s="891">
        <v>126</v>
      </c>
      <c r="H43" s="853">
        <v>0</v>
      </c>
      <c r="I43" s="853">
        <v>0</v>
      </c>
      <c r="J43" s="127">
        <v>0</v>
      </c>
    </row>
    <row r="44" spans="1:10" ht="12" customHeight="1" outlineLevel="1">
      <c r="A44" s="14" t="s">
        <v>1375</v>
      </c>
      <c r="B44" s="14">
        <v>111</v>
      </c>
      <c r="C44" s="14">
        <v>6119</v>
      </c>
      <c r="D44" s="14">
        <v>3635</v>
      </c>
      <c r="E44" s="15" t="s">
        <v>838</v>
      </c>
      <c r="F44" s="879">
        <v>160</v>
      </c>
      <c r="G44" s="891">
        <v>160</v>
      </c>
      <c r="H44" s="853">
        <v>0</v>
      </c>
      <c r="I44" s="853">
        <v>0</v>
      </c>
      <c r="J44" s="127">
        <v>0</v>
      </c>
    </row>
    <row r="45" spans="1:10" ht="12" customHeight="1" outlineLevel="1">
      <c r="A45" s="14" t="s">
        <v>1375</v>
      </c>
      <c r="B45" s="14">
        <v>111</v>
      </c>
      <c r="C45" s="14">
        <v>6119</v>
      </c>
      <c r="D45" s="14">
        <v>3635</v>
      </c>
      <c r="E45" s="15" t="s">
        <v>35</v>
      </c>
      <c r="F45" s="879">
        <v>700</v>
      </c>
      <c r="G45" s="891">
        <v>0</v>
      </c>
      <c r="H45" s="853">
        <v>0</v>
      </c>
      <c r="I45" s="853">
        <v>0</v>
      </c>
      <c r="J45" s="127">
        <v>0</v>
      </c>
    </row>
    <row r="46" spans="1:10" ht="12" customHeight="1" outlineLevel="1">
      <c r="A46" s="14" t="s">
        <v>1375</v>
      </c>
      <c r="B46" s="14">
        <v>111</v>
      </c>
      <c r="C46" s="14">
        <v>6119</v>
      </c>
      <c r="D46" s="14">
        <v>3635</v>
      </c>
      <c r="E46" s="15" t="s">
        <v>839</v>
      </c>
      <c r="F46" s="879">
        <v>1080</v>
      </c>
      <c r="G46" s="891">
        <v>170</v>
      </c>
      <c r="H46" s="853">
        <v>0</v>
      </c>
      <c r="I46" s="853">
        <v>0</v>
      </c>
      <c r="J46" s="127">
        <v>0</v>
      </c>
    </row>
    <row r="47" spans="1:10" ht="12" customHeight="1">
      <c r="A47" s="858"/>
      <c r="B47" s="857" t="s">
        <v>232</v>
      </c>
      <c r="C47" s="856"/>
      <c r="D47" s="856"/>
      <c r="E47" s="859" t="s">
        <v>67</v>
      </c>
      <c r="F47" s="880">
        <f>SUBTOTAL(9,F26:F46)</f>
        <v>4000</v>
      </c>
      <c r="G47" s="892">
        <f>SUBTOTAL(9,G26:G46)</f>
        <v>1618</v>
      </c>
      <c r="H47" s="860">
        <f>SUBTOTAL(9,H26:H46)</f>
        <v>3200</v>
      </c>
      <c r="I47" s="892">
        <f>SUBTOTAL(9,I26:I46)</f>
        <v>4220</v>
      </c>
      <c r="J47" s="1103">
        <f>SUBTOTAL(9,J26:J46)</f>
        <v>1950</v>
      </c>
    </row>
    <row r="48" spans="1:10" ht="12" customHeight="1" outlineLevel="1">
      <c r="A48" s="14">
        <v>6611</v>
      </c>
      <c r="B48" s="14">
        <v>112</v>
      </c>
      <c r="C48" s="14">
        <v>6121</v>
      </c>
      <c r="D48" s="14">
        <v>2212</v>
      </c>
      <c r="E48" s="15" t="s">
        <v>233</v>
      </c>
      <c r="F48" s="879">
        <v>5000</v>
      </c>
      <c r="G48" s="891">
        <v>8369.3</v>
      </c>
      <c r="H48" s="853">
        <v>5000</v>
      </c>
      <c r="I48" s="853">
        <v>6700</v>
      </c>
      <c r="J48" s="127">
        <v>9800</v>
      </c>
    </row>
    <row r="49" spans="1:10" ht="12" customHeight="1" outlineLevel="1">
      <c r="A49" s="14">
        <v>6618</v>
      </c>
      <c r="B49" s="14">
        <v>112</v>
      </c>
      <c r="C49" s="14">
        <v>6122</v>
      </c>
      <c r="D49" s="14">
        <v>2310</v>
      </c>
      <c r="E49" s="15" t="s">
        <v>1407</v>
      </c>
      <c r="F49" s="879">
        <v>0</v>
      </c>
      <c r="G49" s="891">
        <v>0</v>
      </c>
      <c r="H49" s="853">
        <v>0</v>
      </c>
      <c r="I49" s="853">
        <v>2000</v>
      </c>
      <c r="J49" s="127">
        <v>1000</v>
      </c>
    </row>
    <row r="50" spans="1:10" ht="12" customHeight="1" outlineLevel="1">
      <c r="A50" s="14">
        <v>6635</v>
      </c>
      <c r="B50" s="14">
        <v>112</v>
      </c>
      <c r="C50" s="14">
        <v>6121</v>
      </c>
      <c r="D50" s="14">
        <v>2321</v>
      </c>
      <c r="E50" s="15" t="s">
        <v>1189</v>
      </c>
      <c r="F50" s="879">
        <v>20000</v>
      </c>
      <c r="G50" s="891">
        <v>34930.9</v>
      </c>
      <c r="H50" s="853">
        <v>20000</v>
      </c>
      <c r="I50" s="853">
        <v>20300</v>
      </c>
      <c r="J50" s="127">
        <v>10000</v>
      </c>
    </row>
    <row r="51" spans="1:10" ht="12" customHeight="1" outlineLevel="1">
      <c r="A51" s="14">
        <v>6653</v>
      </c>
      <c r="B51" s="16">
        <v>112</v>
      </c>
      <c r="C51" s="14">
        <v>6121</v>
      </c>
      <c r="D51" s="14">
        <v>2212</v>
      </c>
      <c r="E51" s="1" t="s">
        <v>1371</v>
      </c>
      <c r="F51" s="879">
        <v>0</v>
      </c>
      <c r="G51" s="891">
        <v>590.2</v>
      </c>
      <c r="H51" s="853">
        <v>6000</v>
      </c>
      <c r="I51" s="853">
        <v>7000</v>
      </c>
      <c r="J51" s="127">
        <v>6000</v>
      </c>
    </row>
    <row r="52" spans="1:10" ht="12" customHeight="1" outlineLevel="1">
      <c r="A52" s="14">
        <v>6657</v>
      </c>
      <c r="B52" s="16">
        <v>112</v>
      </c>
      <c r="C52" s="14">
        <v>6121</v>
      </c>
      <c r="D52" s="14">
        <v>2310</v>
      </c>
      <c r="E52" s="1" t="s">
        <v>178</v>
      </c>
      <c r="F52" s="879">
        <v>0</v>
      </c>
      <c r="G52" s="891">
        <v>432.6</v>
      </c>
      <c r="H52" s="853">
        <v>0</v>
      </c>
      <c r="I52" s="853">
        <v>970</v>
      </c>
      <c r="J52" s="127">
        <v>6000</v>
      </c>
    </row>
    <row r="53" spans="1:10" ht="12" customHeight="1" outlineLevel="1">
      <c r="A53" s="14">
        <v>6658</v>
      </c>
      <c r="B53" s="14">
        <v>112</v>
      </c>
      <c r="C53" s="14">
        <v>6121</v>
      </c>
      <c r="D53" s="14">
        <v>2310</v>
      </c>
      <c r="E53" s="15" t="s">
        <v>36</v>
      </c>
      <c r="F53" s="879">
        <v>10000</v>
      </c>
      <c r="G53" s="891">
        <v>7646.4</v>
      </c>
      <c r="H53" s="853">
        <v>7000</v>
      </c>
      <c r="I53" s="853">
        <v>3800</v>
      </c>
      <c r="J53" s="127">
        <v>6000</v>
      </c>
    </row>
    <row r="54" spans="1:56" s="8" customFormat="1" ht="12" customHeight="1" outlineLevel="1">
      <c r="A54" s="14">
        <v>6715</v>
      </c>
      <c r="B54" s="14">
        <v>112</v>
      </c>
      <c r="C54" s="14">
        <v>6121</v>
      </c>
      <c r="D54" s="14">
        <v>2212</v>
      </c>
      <c r="E54" s="15" t="s">
        <v>582</v>
      </c>
      <c r="F54" s="879">
        <v>5000</v>
      </c>
      <c r="G54" s="891">
        <v>6541.4</v>
      </c>
      <c r="H54" s="853">
        <v>10000</v>
      </c>
      <c r="I54" s="853">
        <v>13650</v>
      </c>
      <c r="J54" s="127">
        <v>9000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10" ht="12" customHeight="1" outlineLevel="1">
      <c r="A55" s="14">
        <v>6728</v>
      </c>
      <c r="B55" s="14">
        <v>112</v>
      </c>
      <c r="C55" s="14">
        <v>6121</v>
      </c>
      <c r="D55" s="14">
        <v>2212</v>
      </c>
      <c r="E55" s="1" t="s">
        <v>1546</v>
      </c>
      <c r="F55" s="879">
        <v>30000</v>
      </c>
      <c r="G55" s="891">
        <v>0</v>
      </c>
      <c r="H55" s="853">
        <v>37000</v>
      </c>
      <c r="I55" s="853">
        <v>40000</v>
      </c>
      <c r="J55" s="127">
        <v>7000</v>
      </c>
    </row>
    <row r="56" spans="1:10" ht="12" customHeight="1" outlineLevel="1">
      <c r="A56" s="14">
        <v>6731</v>
      </c>
      <c r="B56" s="14">
        <v>112</v>
      </c>
      <c r="C56" s="14">
        <v>6121</v>
      </c>
      <c r="D56" s="14">
        <v>2321</v>
      </c>
      <c r="E56" s="15" t="s">
        <v>583</v>
      </c>
      <c r="F56" s="879">
        <v>2500</v>
      </c>
      <c r="G56" s="891">
        <v>2172.4</v>
      </c>
      <c r="H56" s="853">
        <v>2500</v>
      </c>
      <c r="I56" s="853">
        <v>2320</v>
      </c>
      <c r="J56" s="127">
        <v>2500</v>
      </c>
    </row>
    <row r="57" spans="1:10" ht="12" customHeight="1" outlineLevel="1">
      <c r="A57" s="14">
        <v>6732</v>
      </c>
      <c r="B57" s="14">
        <v>112</v>
      </c>
      <c r="C57" s="14">
        <v>6121</v>
      </c>
      <c r="D57" s="14">
        <v>2310</v>
      </c>
      <c r="E57" s="15" t="s">
        <v>584</v>
      </c>
      <c r="F57" s="879">
        <v>2500</v>
      </c>
      <c r="G57" s="891">
        <v>0</v>
      </c>
      <c r="H57" s="853">
        <v>2500</v>
      </c>
      <c r="I57" s="853">
        <v>2467</v>
      </c>
      <c r="J57" s="127">
        <v>2500</v>
      </c>
    </row>
    <row r="58" spans="1:10" ht="12" customHeight="1" outlineLevel="1">
      <c r="A58" s="14">
        <v>6737</v>
      </c>
      <c r="B58" s="14">
        <v>112</v>
      </c>
      <c r="C58" s="14">
        <v>6121</v>
      </c>
      <c r="D58" s="14">
        <v>2219</v>
      </c>
      <c r="E58" s="15" t="s">
        <v>1191</v>
      </c>
      <c r="F58" s="879">
        <v>0</v>
      </c>
      <c r="G58" s="891">
        <v>108.5</v>
      </c>
      <c r="H58" s="853">
        <v>8000</v>
      </c>
      <c r="I58" s="853">
        <v>8000</v>
      </c>
      <c r="J58" s="127">
        <v>10000</v>
      </c>
    </row>
    <row r="59" spans="1:10" ht="12" customHeight="1" outlineLevel="1">
      <c r="A59" s="14">
        <v>6744</v>
      </c>
      <c r="B59" s="14">
        <v>112</v>
      </c>
      <c r="C59" s="14">
        <v>6121</v>
      </c>
      <c r="D59" s="14">
        <v>4317</v>
      </c>
      <c r="E59" s="15" t="s">
        <v>555</v>
      </c>
      <c r="F59" s="879">
        <v>0</v>
      </c>
      <c r="G59" s="891">
        <v>18595.5</v>
      </c>
      <c r="H59" s="853">
        <v>78000</v>
      </c>
      <c r="I59" s="853">
        <v>75980</v>
      </c>
      <c r="J59" s="127">
        <v>11000</v>
      </c>
    </row>
    <row r="60" spans="1:10" ht="12" customHeight="1" outlineLevel="1">
      <c r="A60" s="14">
        <v>6744</v>
      </c>
      <c r="B60" s="14">
        <v>112</v>
      </c>
      <c r="C60" s="14">
        <v>6122</v>
      </c>
      <c r="D60" s="14">
        <v>4317</v>
      </c>
      <c r="E60" s="15" t="s">
        <v>192</v>
      </c>
      <c r="F60" s="879">
        <v>0</v>
      </c>
      <c r="G60" s="891">
        <v>0</v>
      </c>
      <c r="H60" s="853">
        <v>0</v>
      </c>
      <c r="I60" s="853">
        <v>2000</v>
      </c>
      <c r="J60" s="127">
        <v>4000</v>
      </c>
    </row>
    <row r="61" spans="1:10" ht="12" customHeight="1" outlineLevel="1">
      <c r="A61" s="14">
        <v>6744</v>
      </c>
      <c r="B61" s="14">
        <v>112</v>
      </c>
      <c r="C61" s="14">
        <v>6121</v>
      </c>
      <c r="D61" s="14">
        <v>4317</v>
      </c>
      <c r="E61" s="15" t="s">
        <v>586</v>
      </c>
      <c r="F61" s="879">
        <v>0</v>
      </c>
      <c r="G61" s="891">
        <v>0</v>
      </c>
      <c r="H61" s="853">
        <v>0</v>
      </c>
      <c r="I61" s="853">
        <v>0</v>
      </c>
      <c r="J61" s="127">
        <v>3000</v>
      </c>
    </row>
    <row r="62" spans="1:10" ht="12" customHeight="1" outlineLevel="1">
      <c r="A62" s="14">
        <v>6762</v>
      </c>
      <c r="B62" s="14">
        <v>112</v>
      </c>
      <c r="C62" s="14">
        <v>6121</v>
      </c>
      <c r="D62" s="14">
        <v>2321</v>
      </c>
      <c r="E62" s="15" t="s">
        <v>204</v>
      </c>
      <c r="F62" s="879">
        <v>0</v>
      </c>
      <c r="G62" s="891">
        <v>0</v>
      </c>
      <c r="H62" s="853">
        <v>0</v>
      </c>
      <c r="I62" s="853">
        <v>23768.9</v>
      </c>
      <c r="J62" s="127">
        <v>13756</v>
      </c>
    </row>
    <row r="63" spans="1:10" ht="12" customHeight="1" outlineLevel="1">
      <c r="A63" s="14">
        <v>6762</v>
      </c>
      <c r="B63" s="14">
        <v>112</v>
      </c>
      <c r="C63" s="14">
        <v>6122</v>
      </c>
      <c r="D63" s="14">
        <v>2321</v>
      </c>
      <c r="E63" s="15" t="s">
        <v>205</v>
      </c>
      <c r="F63" s="879">
        <v>0</v>
      </c>
      <c r="G63" s="891">
        <v>0</v>
      </c>
      <c r="H63" s="853">
        <v>0</v>
      </c>
      <c r="I63" s="853">
        <v>86003.3</v>
      </c>
      <c r="J63" s="127">
        <v>29323</v>
      </c>
    </row>
    <row r="64" spans="1:10" ht="12" customHeight="1" outlineLevel="1">
      <c r="A64" s="14">
        <v>6766</v>
      </c>
      <c r="B64" s="14">
        <v>112</v>
      </c>
      <c r="C64" s="14">
        <v>6121</v>
      </c>
      <c r="D64" s="14">
        <v>3612</v>
      </c>
      <c r="E64" s="1" t="s">
        <v>850</v>
      </c>
      <c r="F64" s="879">
        <v>0</v>
      </c>
      <c r="G64" s="891">
        <v>0</v>
      </c>
      <c r="H64" s="853">
        <v>0</v>
      </c>
      <c r="I64" s="853">
        <v>0</v>
      </c>
      <c r="J64" s="127">
        <v>5000</v>
      </c>
    </row>
    <row r="65" spans="1:10" ht="12" customHeight="1" outlineLevel="1">
      <c r="A65" s="14">
        <v>6767</v>
      </c>
      <c r="B65" s="14">
        <v>112</v>
      </c>
      <c r="C65" s="14">
        <v>6121</v>
      </c>
      <c r="D65" s="14">
        <v>2212</v>
      </c>
      <c r="E65" s="1" t="s">
        <v>851</v>
      </c>
      <c r="F65" s="879">
        <v>0</v>
      </c>
      <c r="G65" s="891">
        <v>0</v>
      </c>
      <c r="H65" s="853">
        <v>0</v>
      </c>
      <c r="I65" s="853">
        <v>0</v>
      </c>
      <c r="J65" s="127">
        <v>12000</v>
      </c>
    </row>
    <row r="66" spans="1:10" ht="12" customHeight="1" outlineLevel="1">
      <c r="A66" s="14">
        <v>6768</v>
      </c>
      <c r="B66" s="14">
        <v>112</v>
      </c>
      <c r="C66" s="14">
        <v>6121</v>
      </c>
      <c r="D66" s="14">
        <v>2212</v>
      </c>
      <c r="E66" s="1" t="s">
        <v>1165</v>
      </c>
      <c r="F66" s="879">
        <v>0</v>
      </c>
      <c r="G66" s="891">
        <v>0</v>
      </c>
      <c r="H66" s="853">
        <v>0</v>
      </c>
      <c r="I66" s="853">
        <v>0</v>
      </c>
      <c r="J66" s="127">
        <v>16000</v>
      </c>
    </row>
    <row r="67" spans="1:10" ht="12" customHeight="1" outlineLevel="1">
      <c r="A67" s="14">
        <v>6769</v>
      </c>
      <c r="B67" s="14">
        <v>112</v>
      </c>
      <c r="C67" s="14">
        <v>6121</v>
      </c>
      <c r="D67" s="14">
        <v>2212</v>
      </c>
      <c r="E67" s="1" t="s">
        <v>852</v>
      </c>
      <c r="F67" s="879">
        <v>0</v>
      </c>
      <c r="G67" s="891">
        <v>0</v>
      </c>
      <c r="H67" s="853">
        <v>0</v>
      </c>
      <c r="I67" s="853">
        <v>0</v>
      </c>
      <c r="J67" s="127">
        <v>10000</v>
      </c>
    </row>
    <row r="68" spans="1:10" ht="12" customHeight="1" outlineLevel="1">
      <c r="A68" s="14">
        <v>6770</v>
      </c>
      <c r="B68" s="14">
        <v>112</v>
      </c>
      <c r="C68" s="14">
        <v>6121</v>
      </c>
      <c r="D68" s="14">
        <v>2212</v>
      </c>
      <c r="E68" s="1" t="s">
        <v>853</v>
      </c>
      <c r="F68" s="879">
        <v>0</v>
      </c>
      <c r="G68" s="891">
        <v>0</v>
      </c>
      <c r="H68" s="853">
        <v>0</v>
      </c>
      <c r="I68" s="853">
        <v>0</v>
      </c>
      <c r="J68" s="127">
        <v>10000</v>
      </c>
    </row>
    <row r="69" spans="1:10" ht="12" customHeight="1" outlineLevel="1">
      <c r="A69" s="14">
        <v>6771</v>
      </c>
      <c r="B69" s="14">
        <v>112</v>
      </c>
      <c r="C69" s="14">
        <v>6121</v>
      </c>
      <c r="D69" s="14">
        <v>2212</v>
      </c>
      <c r="E69" s="1" t="s">
        <v>854</v>
      </c>
      <c r="F69" s="879">
        <v>0</v>
      </c>
      <c r="G69" s="891">
        <v>0</v>
      </c>
      <c r="H69" s="853">
        <v>0</v>
      </c>
      <c r="I69" s="853">
        <v>0</v>
      </c>
      <c r="J69" s="127">
        <v>10000</v>
      </c>
    </row>
    <row r="70" spans="1:10" ht="12" customHeight="1" outlineLevel="1">
      <c r="A70" s="14">
        <v>6772</v>
      </c>
      <c r="B70" s="14">
        <v>112</v>
      </c>
      <c r="C70" s="14">
        <v>6121</v>
      </c>
      <c r="D70" s="14">
        <v>3744</v>
      </c>
      <c r="E70" s="1" t="s">
        <v>855</v>
      </c>
      <c r="F70" s="879">
        <v>0</v>
      </c>
      <c r="G70" s="891">
        <v>0</v>
      </c>
      <c r="H70" s="853">
        <v>0</v>
      </c>
      <c r="I70" s="853">
        <v>0</v>
      </c>
      <c r="J70" s="127">
        <v>2000</v>
      </c>
    </row>
    <row r="71" spans="1:10" ht="12" customHeight="1" outlineLevel="1">
      <c r="A71" s="14">
        <v>6773</v>
      </c>
      <c r="B71" s="14">
        <v>112</v>
      </c>
      <c r="C71" s="14">
        <v>6121</v>
      </c>
      <c r="D71" s="14">
        <v>2321</v>
      </c>
      <c r="E71" s="1" t="s">
        <v>856</v>
      </c>
      <c r="F71" s="879">
        <v>0</v>
      </c>
      <c r="G71" s="891">
        <v>0</v>
      </c>
      <c r="H71" s="853">
        <v>0</v>
      </c>
      <c r="I71" s="853">
        <v>0</v>
      </c>
      <c r="J71" s="127">
        <v>1000</v>
      </c>
    </row>
    <row r="72" spans="1:10" ht="12" customHeight="1" outlineLevel="1">
      <c r="A72" s="14">
        <v>6774</v>
      </c>
      <c r="B72" s="14">
        <v>112</v>
      </c>
      <c r="C72" s="14">
        <v>6121</v>
      </c>
      <c r="D72" s="14">
        <v>2321</v>
      </c>
      <c r="E72" s="1" t="s">
        <v>857</v>
      </c>
      <c r="F72" s="879">
        <v>0</v>
      </c>
      <c r="G72" s="891">
        <v>0</v>
      </c>
      <c r="H72" s="853">
        <v>0</v>
      </c>
      <c r="I72" s="853">
        <v>0</v>
      </c>
      <c r="J72" s="127">
        <v>3000</v>
      </c>
    </row>
    <row r="73" spans="1:10" ht="12" customHeight="1" outlineLevel="1">
      <c r="A73" s="14">
        <v>6775</v>
      </c>
      <c r="B73" s="14">
        <v>112</v>
      </c>
      <c r="C73" s="14">
        <v>6121</v>
      </c>
      <c r="D73" s="14">
        <v>2212</v>
      </c>
      <c r="E73" s="1" t="s">
        <v>169</v>
      </c>
      <c r="F73" s="879">
        <v>0</v>
      </c>
      <c r="G73" s="891">
        <v>0</v>
      </c>
      <c r="H73" s="853">
        <v>0</v>
      </c>
      <c r="I73" s="853">
        <v>0</v>
      </c>
      <c r="J73" s="127">
        <v>2000</v>
      </c>
    </row>
    <row r="74" spans="1:10" ht="12" customHeight="1" outlineLevel="1">
      <c r="A74" s="14">
        <v>6776</v>
      </c>
      <c r="B74" s="14">
        <v>112</v>
      </c>
      <c r="C74" s="14">
        <v>6121</v>
      </c>
      <c r="D74" s="14">
        <v>2212</v>
      </c>
      <c r="E74" s="1" t="s">
        <v>858</v>
      </c>
      <c r="F74" s="879">
        <v>0</v>
      </c>
      <c r="G74" s="891">
        <v>0</v>
      </c>
      <c r="H74" s="853">
        <v>0</v>
      </c>
      <c r="I74" s="853">
        <v>0</v>
      </c>
      <c r="J74" s="127">
        <v>2500</v>
      </c>
    </row>
    <row r="75" spans="1:10" ht="12" customHeight="1" outlineLevel="1">
      <c r="A75" s="14">
        <v>6777</v>
      </c>
      <c r="B75" s="14">
        <v>112</v>
      </c>
      <c r="C75" s="14">
        <v>6121</v>
      </c>
      <c r="D75" s="14">
        <v>3745</v>
      </c>
      <c r="E75" s="1" t="s">
        <v>859</v>
      </c>
      <c r="F75" s="879">
        <v>0</v>
      </c>
      <c r="G75" s="891">
        <v>0</v>
      </c>
      <c r="H75" s="853">
        <v>0</v>
      </c>
      <c r="I75" s="853">
        <v>0</v>
      </c>
      <c r="J75" s="127">
        <v>7500</v>
      </c>
    </row>
    <row r="76" spans="1:10" ht="12" customHeight="1" outlineLevel="1">
      <c r="A76" s="14">
        <v>6778</v>
      </c>
      <c r="B76" s="14">
        <v>112</v>
      </c>
      <c r="C76" s="18">
        <v>6121</v>
      </c>
      <c r="D76" s="18">
        <v>3612</v>
      </c>
      <c r="E76" s="1" t="s">
        <v>721</v>
      </c>
      <c r="F76" s="879">
        <v>0</v>
      </c>
      <c r="G76" s="905">
        <v>0</v>
      </c>
      <c r="H76" s="853">
        <v>0</v>
      </c>
      <c r="I76" s="853">
        <v>0</v>
      </c>
      <c r="J76" s="127">
        <v>4672</v>
      </c>
    </row>
    <row r="77" spans="1:10" ht="12" customHeight="1" outlineLevel="1">
      <c r="A77" s="14">
        <v>6779</v>
      </c>
      <c r="B77" s="14">
        <v>112</v>
      </c>
      <c r="C77" s="18">
        <v>6121</v>
      </c>
      <c r="D77" s="18">
        <v>3612</v>
      </c>
      <c r="E77" s="1" t="s">
        <v>252</v>
      </c>
      <c r="F77" s="879">
        <v>0</v>
      </c>
      <c r="G77" s="905">
        <v>0</v>
      </c>
      <c r="H77" s="853">
        <v>0</v>
      </c>
      <c r="I77" s="853">
        <v>0</v>
      </c>
      <c r="J77" s="127">
        <v>4500</v>
      </c>
    </row>
    <row r="78" spans="1:10" ht="12" customHeight="1" outlineLevel="1">
      <c r="A78" s="14">
        <v>6016</v>
      </c>
      <c r="B78" s="14">
        <v>112</v>
      </c>
      <c r="C78" s="14">
        <v>6121</v>
      </c>
      <c r="D78" s="14">
        <v>2321</v>
      </c>
      <c r="E78" s="15" t="s">
        <v>86</v>
      </c>
      <c r="F78" s="879">
        <v>0</v>
      </c>
      <c r="G78" s="891">
        <v>10701.5</v>
      </c>
      <c r="H78" s="853">
        <v>5000</v>
      </c>
      <c r="I78" s="853">
        <v>5000</v>
      </c>
      <c r="J78" s="127">
        <v>5000</v>
      </c>
    </row>
    <row r="79" spans="1:10" ht="12" customHeight="1" outlineLevel="1">
      <c r="A79" s="14" t="s">
        <v>1375</v>
      </c>
      <c r="B79" s="14">
        <v>112</v>
      </c>
      <c r="C79" s="14">
        <v>6121</v>
      </c>
      <c r="D79" s="14">
        <v>3419</v>
      </c>
      <c r="E79" s="15" t="s">
        <v>1438</v>
      </c>
      <c r="F79" s="879">
        <v>0</v>
      </c>
      <c r="G79" s="891">
        <v>0</v>
      </c>
      <c r="H79" s="853">
        <v>40000</v>
      </c>
      <c r="I79" s="853">
        <v>39944</v>
      </c>
      <c r="J79" s="127">
        <v>0</v>
      </c>
    </row>
    <row r="80" spans="1:10" ht="12" customHeight="1" outlineLevel="1">
      <c r="A80" s="14" t="s">
        <v>1375</v>
      </c>
      <c r="B80" s="14">
        <v>112</v>
      </c>
      <c r="C80" s="14">
        <v>6121</v>
      </c>
      <c r="D80" s="14">
        <v>3639</v>
      </c>
      <c r="E80" s="15" t="s">
        <v>631</v>
      </c>
      <c r="F80" s="879">
        <v>2000</v>
      </c>
      <c r="G80" s="891">
        <v>3131.8</v>
      </c>
      <c r="H80" s="853">
        <v>6500</v>
      </c>
      <c r="I80" s="853">
        <v>2500</v>
      </c>
      <c r="J80" s="127">
        <v>0</v>
      </c>
    </row>
    <row r="81" spans="1:56" s="8" customFormat="1" ht="12" customHeight="1" outlineLevel="1">
      <c r="A81" s="14" t="s">
        <v>1375</v>
      </c>
      <c r="B81" s="14">
        <v>112</v>
      </c>
      <c r="C81" s="14">
        <v>6119</v>
      </c>
      <c r="D81" s="14">
        <v>3744</v>
      </c>
      <c r="E81" s="15" t="s">
        <v>37</v>
      </c>
      <c r="F81" s="879">
        <v>0</v>
      </c>
      <c r="G81" s="891">
        <v>0</v>
      </c>
      <c r="H81" s="853">
        <v>0</v>
      </c>
      <c r="I81" s="853">
        <v>240</v>
      </c>
      <c r="J81" s="127">
        <v>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10" ht="12" customHeight="1" outlineLevel="1">
      <c r="A82" s="14" t="s">
        <v>1375</v>
      </c>
      <c r="B82" s="14">
        <v>112</v>
      </c>
      <c r="C82" s="14">
        <v>6126</v>
      </c>
      <c r="D82" s="14">
        <v>3744</v>
      </c>
      <c r="E82" s="15" t="s">
        <v>175</v>
      </c>
      <c r="F82" s="879">
        <v>0</v>
      </c>
      <c r="G82" s="891">
        <v>348.9</v>
      </c>
      <c r="H82" s="853">
        <v>0</v>
      </c>
      <c r="I82" s="853">
        <v>860</v>
      </c>
      <c r="J82" s="127">
        <v>0</v>
      </c>
    </row>
    <row r="83" spans="1:10" ht="12" customHeight="1" outlineLevel="1">
      <c r="A83" s="14" t="s">
        <v>1375</v>
      </c>
      <c r="B83" s="14">
        <v>112</v>
      </c>
      <c r="C83" s="14">
        <v>6121</v>
      </c>
      <c r="D83" s="14">
        <v>2212</v>
      </c>
      <c r="E83" s="15" t="s">
        <v>840</v>
      </c>
      <c r="F83" s="879">
        <v>6500</v>
      </c>
      <c r="G83" s="891">
        <v>13153.4</v>
      </c>
      <c r="H83" s="853">
        <v>0</v>
      </c>
      <c r="I83" s="853">
        <v>0</v>
      </c>
      <c r="J83" s="127">
        <v>0</v>
      </c>
    </row>
    <row r="84" spans="1:10" ht="12" customHeight="1" outlineLevel="1">
      <c r="A84" s="14" t="s">
        <v>1375</v>
      </c>
      <c r="B84" s="14">
        <v>112</v>
      </c>
      <c r="C84" s="14">
        <v>6121</v>
      </c>
      <c r="D84" s="14">
        <v>2212</v>
      </c>
      <c r="E84" s="15" t="s">
        <v>841</v>
      </c>
      <c r="F84" s="879">
        <v>5500</v>
      </c>
      <c r="G84" s="891">
        <v>7940.1</v>
      </c>
      <c r="H84" s="853">
        <v>0</v>
      </c>
      <c r="I84" s="853">
        <v>0</v>
      </c>
      <c r="J84" s="127">
        <v>0</v>
      </c>
    </row>
    <row r="85" spans="1:10" ht="12" customHeight="1" outlineLevel="1">
      <c r="A85" s="14" t="s">
        <v>1375</v>
      </c>
      <c r="B85" s="14">
        <v>112</v>
      </c>
      <c r="C85" s="14">
        <v>6119</v>
      </c>
      <c r="D85" s="14">
        <v>2212</v>
      </c>
      <c r="E85" s="15" t="s">
        <v>842</v>
      </c>
      <c r="F85" s="879">
        <v>0</v>
      </c>
      <c r="G85" s="891">
        <v>529.9</v>
      </c>
      <c r="H85" s="853">
        <v>0</v>
      </c>
      <c r="I85" s="853">
        <v>0</v>
      </c>
      <c r="J85" s="127">
        <v>0</v>
      </c>
    </row>
    <row r="86" spans="1:10" ht="12" customHeight="1" outlineLevel="1">
      <c r="A86" s="14" t="s">
        <v>1375</v>
      </c>
      <c r="B86" s="14">
        <v>112</v>
      </c>
      <c r="C86" s="14">
        <v>6126</v>
      </c>
      <c r="D86" s="14">
        <v>2212</v>
      </c>
      <c r="E86" s="15" t="s">
        <v>176</v>
      </c>
      <c r="F86" s="879">
        <v>8000</v>
      </c>
      <c r="G86" s="891">
        <v>1833.3</v>
      </c>
      <c r="H86" s="853">
        <v>0</v>
      </c>
      <c r="I86" s="853">
        <v>5000</v>
      </c>
      <c r="J86" s="127">
        <v>0</v>
      </c>
    </row>
    <row r="87" spans="1:10" ht="12" customHeight="1" outlineLevel="1">
      <c r="A87" s="14" t="s">
        <v>1375</v>
      </c>
      <c r="B87" s="14">
        <v>112</v>
      </c>
      <c r="C87" s="14">
        <v>6149</v>
      </c>
      <c r="D87" s="14">
        <v>2321</v>
      </c>
      <c r="E87" s="15" t="s">
        <v>843</v>
      </c>
      <c r="F87" s="879">
        <v>0</v>
      </c>
      <c r="G87" s="891">
        <v>1247.7</v>
      </c>
      <c r="H87" s="853">
        <v>0</v>
      </c>
      <c r="I87" s="853">
        <v>0</v>
      </c>
      <c r="J87" s="127">
        <v>0</v>
      </c>
    </row>
    <row r="88" spans="1:10" ht="12" customHeight="1" outlineLevel="1">
      <c r="A88" s="14" t="s">
        <v>1375</v>
      </c>
      <c r="B88" s="14">
        <v>112</v>
      </c>
      <c r="C88" s="14">
        <v>6121</v>
      </c>
      <c r="D88" s="14">
        <v>4312</v>
      </c>
      <c r="E88" s="15" t="s">
        <v>844</v>
      </c>
      <c r="F88" s="879">
        <v>0</v>
      </c>
      <c r="G88" s="891">
        <v>6156.7</v>
      </c>
      <c r="H88" s="853">
        <v>0</v>
      </c>
      <c r="I88" s="853">
        <v>0</v>
      </c>
      <c r="J88" s="127">
        <v>0</v>
      </c>
    </row>
    <row r="89" spans="1:10" ht="12" customHeight="1" outlineLevel="1">
      <c r="A89" s="14" t="s">
        <v>1375</v>
      </c>
      <c r="B89" s="14">
        <v>112</v>
      </c>
      <c r="C89" s="14">
        <v>6121</v>
      </c>
      <c r="D89" s="14">
        <v>2219</v>
      </c>
      <c r="E89" s="15" t="s">
        <v>845</v>
      </c>
      <c r="F89" s="879">
        <v>0</v>
      </c>
      <c r="G89" s="891">
        <v>10153.5</v>
      </c>
      <c r="H89" s="853">
        <v>0</v>
      </c>
      <c r="I89" s="853">
        <v>0</v>
      </c>
      <c r="J89" s="127">
        <v>0</v>
      </c>
    </row>
    <row r="90" spans="1:10" ht="12" customHeight="1" outlineLevel="1">
      <c r="A90" s="14" t="s">
        <v>1375</v>
      </c>
      <c r="B90" s="14">
        <v>112</v>
      </c>
      <c r="C90" s="14">
        <v>6121</v>
      </c>
      <c r="D90" s="14">
        <v>2212</v>
      </c>
      <c r="E90" s="1" t="s">
        <v>846</v>
      </c>
      <c r="F90" s="879">
        <v>17000</v>
      </c>
      <c r="G90" s="891">
        <v>11718.9</v>
      </c>
      <c r="H90" s="853">
        <v>0</v>
      </c>
      <c r="I90" s="853">
        <v>0</v>
      </c>
      <c r="J90" s="127">
        <v>0</v>
      </c>
    </row>
    <row r="91" spans="1:10" ht="12" customHeight="1" outlineLevel="1">
      <c r="A91" s="14" t="s">
        <v>1375</v>
      </c>
      <c r="B91" s="14">
        <v>112</v>
      </c>
      <c r="C91" s="14">
        <v>6126</v>
      </c>
      <c r="D91" s="14">
        <v>2212</v>
      </c>
      <c r="E91" s="15" t="s">
        <v>177</v>
      </c>
      <c r="F91" s="879">
        <v>0</v>
      </c>
      <c r="G91" s="891">
        <v>630</v>
      </c>
      <c r="H91" s="853">
        <v>0</v>
      </c>
      <c r="I91" s="853">
        <v>3500</v>
      </c>
      <c r="J91" s="127">
        <v>0</v>
      </c>
    </row>
    <row r="92" spans="1:10" ht="12" customHeight="1" outlineLevel="1">
      <c r="A92" s="14" t="s">
        <v>1375</v>
      </c>
      <c r="B92" s="16">
        <v>112</v>
      </c>
      <c r="C92" s="14">
        <v>6121</v>
      </c>
      <c r="D92" s="14">
        <v>6409</v>
      </c>
      <c r="E92" s="1" t="s">
        <v>719</v>
      </c>
      <c r="F92" s="879">
        <v>0</v>
      </c>
      <c r="G92" s="891">
        <v>242.8</v>
      </c>
      <c r="H92" s="853">
        <v>0</v>
      </c>
      <c r="I92" s="853">
        <v>341</v>
      </c>
      <c r="J92" s="127">
        <v>0</v>
      </c>
    </row>
    <row r="93" spans="1:10" ht="12" customHeight="1" outlineLevel="1">
      <c r="A93" s="14" t="s">
        <v>1375</v>
      </c>
      <c r="B93" s="16">
        <v>112</v>
      </c>
      <c r="C93" s="14">
        <v>6121</v>
      </c>
      <c r="D93" s="14">
        <v>2212</v>
      </c>
      <c r="E93" s="1" t="s">
        <v>847</v>
      </c>
      <c r="F93" s="879">
        <v>20000</v>
      </c>
      <c r="G93" s="891">
        <v>26782.7</v>
      </c>
      <c r="H93" s="853">
        <v>0</v>
      </c>
      <c r="I93" s="853">
        <v>0</v>
      </c>
      <c r="J93" s="127">
        <v>0</v>
      </c>
    </row>
    <row r="94" spans="1:10" ht="12" customHeight="1" outlineLevel="1">
      <c r="A94" s="14" t="s">
        <v>1375</v>
      </c>
      <c r="B94" s="16">
        <v>112</v>
      </c>
      <c r="C94" s="14">
        <v>6126</v>
      </c>
      <c r="D94" s="14">
        <v>2212</v>
      </c>
      <c r="E94" s="1" t="s">
        <v>649</v>
      </c>
      <c r="F94" s="879">
        <v>0</v>
      </c>
      <c r="G94" s="891">
        <v>418.2</v>
      </c>
      <c r="H94" s="853">
        <v>0</v>
      </c>
      <c r="I94" s="853">
        <v>600</v>
      </c>
      <c r="J94" s="127">
        <v>0</v>
      </c>
    </row>
    <row r="95" spans="1:10" ht="12" customHeight="1" outlineLevel="1">
      <c r="A95" s="14" t="s">
        <v>1375</v>
      </c>
      <c r="B95" s="16">
        <v>112</v>
      </c>
      <c r="C95" s="14">
        <v>6149</v>
      </c>
      <c r="D95" s="14">
        <v>2310</v>
      </c>
      <c r="E95" s="1" t="s">
        <v>38</v>
      </c>
      <c r="F95" s="879">
        <v>0</v>
      </c>
      <c r="G95" s="891">
        <v>0</v>
      </c>
      <c r="H95" s="853">
        <v>0</v>
      </c>
      <c r="I95" s="853">
        <v>30</v>
      </c>
      <c r="J95" s="127">
        <v>0</v>
      </c>
    </row>
    <row r="96" spans="1:10" ht="12" customHeight="1" outlineLevel="1">
      <c r="A96" s="14" t="s">
        <v>1375</v>
      </c>
      <c r="B96" s="14">
        <v>112</v>
      </c>
      <c r="C96" s="14">
        <v>6121</v>
      </c>
      <c r="D96" s="14">
        <v>2212</v>
      </c>
      <c r="E96" s="15" t="s">
        <v>1436</v>
      </c>
      <c r="F96" s="879">
        <v>0</v>
      </c>
      <c r="G96" s="891">
        <v>7466.2</v>
      </c>
      <c r="H96" s="853">
        <v>4000</v>
      </c>
      <c r="I96" s="853">
        <v>4100</v>
      </c>
      <c r="J96" s="127">
        <v>0</v>
      </c>
    </row>
    <row r="97" spans="1:10" ht="12" customHeight="1" outlineLevel="1">
      <c r="A97" s="14" t="s">
        <v>1375</v>
      </c>
      <c r="B97" s="14">
        <v>112</v>
      </c>
      <c r="C97" s="14">
        <v>6121</v>
      </c>
      <c r="D97" s="14">
        <v>2212</v>
      </c>
      <c r="E97" s="15" t="s">
        <v>848</v>
      </c>
      <c r="F97" s="879">
        <v>0</v>
      </c>
      <c r="G97" s="891">
        <v>940.7</v>
      </c>
      <c r="H97" s="853">
        <v>0</v>
      </c>
      <c r="I97" s="853">
        <v>0</v>
      </c>
      <c r="J97" s="127">
        <v>0</v>
      </c>
    </row>
    <row r="98" spans="1:10" ht="12" customHeight="1" outlineLevel="1">
      <c r="A98" s="14" t="s">
        <v>1375</v>
      </c>
      <c r="B98" s="14">
        <v>112</v>
      </c>
      <c r="C98" s="14">
        <v>6121</v>
      </c>
      <c r="D98" s="14">
        <v>3419</v>
      </c>
      <c r="E98" s="15" t="s">
        <v>87</v>
      </c>
      <c r="F98" s="879">
        <v>110500</v>
      </c>
      <c r="G98" s="891">
        <v>124025.5</v>
      </c>
      <c r="H98" s="853">
        <v>0</v>
      </c>
      <c r="I98" s="853">
        <v>160</v>
      </c>
      <c r="J98" s="127">
        <v>0</v>
      </c>
    </row>
    <row r="99" spans="1:10" ht="12" customHeight="1" outlineLevel="1">
      <c r="A99" s="14" t="s">
        <v>1375</v>
      </c>
      <c r="B99" s="14">
        <v>112</v>
      </c>
      <c r="C99" s="14">
        <v>6121</v>
      </c>
      <c r="D99" s="14">
        <v>2212</v>
      </c>
      <c r="E99" s="15" t="s">
        <v>1298</v>
      </c>
      <c r="F99" s="879">
        <v>0</v>
      </c>
      <c r="G99" s="891">
        <v>30046.5</v>
      </c>
      <c r="H99" s="853">
        <v>12000</v>
      </c>
      <c r="I99" s="853">
        <v>25600</v>
      </c>
      <c r="J99" s="127">
        <v>0</v>
      </c>
    </row>
    <row r="100" spans="1:10" ht="12" customHeight="1" outlineLevel="1">
      <c r="A100" s="14" t="s">
        <v>1375</v>
      </c>
      <c r="B100" s="14">
        <v>112</v>
      </c>
      <c r="C100" s="14">
        <v>6121</v>
      </c>
      <c r="D100" s="14">
        <v>2321</v>
      </c>
      <c r="E100" s="15" t="s">
        <v>1408</v>
      </c>
      <c r="F100" s="879">
        <v>0</v>
      </c>
      <c r="G100" s="891">
        <v>353.6</v>
      </c>
      <c r="H100" s="853">
        <v>1600</v>
      </c>
      <c r="I100" s="853">
        <v>3600</v>
      </c>
      <c r="J100" s="127">
        <v>0</v>
      </c>
    </row>
    <row r="101" spans="1:10" ht="12" customHeight="1" outlineLevel="1">
      <c r="A101" s="14" t="s">
        <v>1375</v>
      </c>
      <c r="B101" s="14">
        <v>112</v>
      </c>
      <c r="C101" s="14">
        <v>6121</v>
      </c>
      <c r="D101" s="14">
        <v>2321</v>
      </c>
      <c r="E101" s="15" t="s">
        <v>1409</v>
      </c>
      <c r="F101" s="879">
        <v>12000</v>
      </c>
      <c r="G101" s="891">
        <v>0</v>
      </c>
      <c r="H101" s="853">
        <v>8500</v>
      </c>
      <c r="I101" s="853">
        <v>21500</v>
      </c>
      <c r="J101" s="127">
        <v>0</v>
      </c>
    </row>
    <row r="102" spans="1:10" ht="12" customHeight="1" outlineLevel="1">
      <c r="A102" s="14" t="s">
        <v>1375</v>
      </c>
      <c r="B102" s="14">
        <v>112</v>
      </c>
      <c r="C102" s="14">
        <v>6121</v>
      </c>
      <c r="D102" s="14">
        <v>2212</v>
      </c>
      <c r="E102" s="15" t="s">
        <v>39</v>
      </c>
      <c r="F102" s="879">
        <v>0</v>
      </c>
      <c r="G102" s="891">
        <v>0</v>
      </c>
      <c r="H102" s="853">
        <v>0</v>
      </c>
      <c r="I102" s="853">
        <v>26420</v>
      </c>
      <c r="J102" s="127">
        <v>0</v>
      </c>
    </row>
    <row r="103" spans="1:10" ht="12" customHeight="1" outlineLevel="1">
      <c r="A103" s="14" t="s">
        <v>1375</v>
      </c>
      <c r="B103" s="14">
        <v>112</v>
      </c>
      <c r="C103" s="14">
        <v>6121</v>
      </c>
      <c r="D103" s="14">
        <v>2212</v>
      </c>
      <c r="E103" s="15" t="s">
        <v>849</v>
      </c>
      <c r="F103" s="879">
        <v>0</v>
      </c>
      <c r="G103" s="891">
        <v>2903.3</v>
      </c>
      <c r="H103" s="853">
        <v>0</v>
      </c>
      <c r="I103" s="853">
        <v>0</v>
      </c>
      <c r="J103" s="127">
        <v>0</v>
      </c>
    </row>
    <row r="104" spans="1:10" ht="12" customHeight="1" outlineLevel="1">
      <c r="A104" s="14" t="s">
        <v>1375</v>
      </c>
      <c r="B104" s="14">
        <v>112</v>
      </c>
      <c r="C104" s="14">
        <v>6121</v>
      </c>
      <c r="D104" s="14">
        <v>2212</v>
      </c>
      <c r="E104" s="15" t="s">
        <v>437</v>
      </c>
      <c r="F104" s="879">
        <v>0</v>
      </c>
      <c r="G104" s="891">
        <v>0</v>
      </c>
      <c r="H104" s="853">
        <v>0</v>
      </c>
      <c r="I104" s="853">
        <v>8080</v>
      </c>
      <c r="J104" s="127">
        <v>0</v>
      </c>
    </row>
    <row r="105" spans="1:10" ht="12" customHeight="1" outlineLevel="1">
      <c r="A105" s="14" t="s">
        <v>1375</v>
      </c>
      <c r="B105" s="14">
        <v>112</v>
      </c>
      <c r="C105" s="14">
        <v>6121</v>
      </c>
      <c r="D105" s="14">
        <v>2271</v>
      </c>
      <c r="E105" s="15" t="s">
        <v>1192</v>
      </c>
      <c r="F105" s="879">
        <v>0</v>
      </c>
      <c r="G105" s="891">
        <v>21083.8</v>
      </c>
      <c r="H105" s="853">
        <v>10000</v>
      </c>
      <c r="I105" s="853">
        <v>17315.6</v>
      </c>
      <c r="J105" s="127">
        <v>0</v>
      </c>
    </row>
    <row r="106" spans="1:10" ht="12" customHeight="1" outlineLevel="1">
      <c r="A106" s="14" t="s">
        <v>1375</v>
      </c>
      <c r="B106" s="14">
        <v>112</v>
      </c>
      <c r="C106" s="14">
        <v>6122</v>
      </c>
      <c r="D106" s="14">
        <v>2271</v>
      </c>
      <c r="E106" s="15" t="s">
        <v>189</v>
      </c>
      <c r="F106" s="879">
        <v>0</v>
      </c>
      <c r="G106" s="891">
        <v>0</v>
      </c>
      <c r="H106" s="853">
        <v>0</v>
      </c>
      <c r="I106" s="853">
        <v>13709</v>
      </c>
      <c r="J106" s="127">
        <v>0</v>
      </c>
    </row>
    <row r="107" spans="1:10" ht="12" customHeight="1" outlineLevel="1">
      <c r="A107" s="14" t="s">
        <v>1375</v>
      </c>
      <c r="B107" s="14">
        <v>112</v>
      </c>
      <c r="C107" s="14">
        <v>6143</v>
      </c>
      <c r="D107" s="14">
        <v>2271</v>
      </c>
      <c r="E107" s="15" t="s">
        <v>1406</v>
      </c>
      <c r="F107" s="879">
        <v>0</v>
      </c>
      <c r="G107" s="891">
        <v>0</v>
      </c>
      <c r="H107" s="853">
        <v>360</v>
      </c>
      <c r="I107" s="853">
        <v>360</v>
      </c>
      <c r="J107" s="127">
        <v>0</v>
      </c>
    </row>
    <row r="108" spans="1:10" ht="12" customHeight="1" outlineLevel="1">
      <c r="A108" s="14" t="s">
        <v>1375</v>
      </c>
      <c r="B108" s="14">
        <v>112</v>
      </c>
      <c r="C108" s="14">
        <v>6121</v>
      </c>
      <c r="D108" s="14">
        <v>2219</v>
      </c>
      <c r="E108" s="15" t="s">
        <v>1190</v>
      </c>
      <c r="F108" s="879">
        <v>0</v>
      </c>
      <c r="G108" s="891">
        <v>1484</v>
      </c>
      <c r="H108" s="853">
        <v>4300</v>
      </c>
      <c r="I108" s="853">
        <v>6800</v>
      </c>
      <c r="J108" s="127">
        <v>0</v>
      </c>
    </row>
    <row r="109" spans="1:10" ht="12" customHeight="1" outlineLevel="1">
      <c r="A109" s="14" t="s">
        <v>1375</v>
      </c>
      <c r="B109" s="14">
        <v>112</v>
      </c>
      <c r="C109" s="14">
        <v>6126</v>
      </c>
      <c r="D109" s="14">
        <v>2212</v>
      </c>
      <c r="E109" s="1" t="s">
        <v>190</v>
      </c>
      <c r="F109" s="879">
        <v>0</v>
      </c>
      <c r="G109" s="891">
        <v>783.2</v>
      </c>
      <c r="H109" s="853">
        <v>0</v>
      </c>
      <c r="I109" s="853">
        <v>600</v>
      </c>
      <c r="J109" s="127">
        <v>0</v>
      </c>
    </row>
    <row r="110" spans="1:10" ht="12" customHeight="1" outlineLevel="1">
      <c r="A110" s="14" t="s">
        <v>1375</v>
      </c>
      <c r="B110" s="14">
        <v>112</v>
      </c>
      <c r="C110" s="14">
        <v>6143</v>
      </c>
      <c r="D110" s="14">
        <v>2212</v>
      </c>
      <c r="E110" s="1" t="s">
        <v>1410</v>
      </c>
      <c r="F110" s="879">
        <v>180</v>
      </c>
      <c r="G110" s="891">
        <v>0</v>
      </c>
      <c r="H110" s="853">
        <v>1000</v>
      </c>
      <c r="I110" s="853">
        <v>1000</v>
      </c>
      <c r="J110" s="127">
        <v>0</v>
      </c>
    </row>
    <row r="111" spans="1:10" ht="12" customHeight="1" outlineLevel="1">
      <c r="A111" s="14" t="s">
        <v>1375</v>
      </c>
      <c r="B111" s="14">
        <v>112</v>
      </c>
      <c r="C111" s="14">
        <v>6121</v>
      </c>
      <c r="D111" s="14">
        <v>3745</v>
      </c>
      <c r="E111" s="1" t="s">
        <v>40</v>
      </c>
      <c r="F111" s="879">
        <v>13000</v>
      </c>
      <c r="G111" s="891">
        <v>14112.5</v>
      </c>
      <c r="H111" s="853">
        <v>0</v>
      </c>
      <c r="I111" s="853">
        <v>0</v>
      </c>
      <c r="J111" s="127">
        <v>0</v>
      </c>
    </row>
    <row r="112" spans="1:10" ht="12" customHeight="1" outlineLevel="1">
      <c r="A112" s="14" t="s">
        <v>1375</v>
      </c>
      <c r="B112" s="14">
        <v>112</v>
      </c>
      <c r="C112" s="14">
        <v>6121</v>
      </c>
      <c r="D112" s="14">
        <v>2333</v>
      </c>
      <c r="E112" s="1" t="s">
        <v>191</v>
      </c>
      <c r="F112" s="879">
        <v>4700</v>
      </c>
      <c r="G112" s="891">
        <v>5724.6</v>
      </c>
      <c r="H112" s="853">
        <v>0</v>
      </c>
      <c r="I112" s="853">
        <v>33</v>
      </c>
      <c r="J112" s="127">
        <v>0</v>
      </c>
    </row>
    <row r="113" spans="1:10" ht="12" customHeight="1" outlineLevel="1">
      <c r="A113" s="14" t="s">
        <v>1375</v>
      </c>
      <c r="B113" s="14">
        <v>112</v>
      </c>
      <c r="C113" s="14">
        <v>6121</v>
      </c>
      <c r="D113" s="14">
        <v>4312</v>
      </c>
      <c r="E113" s="15" t="s">
        <v>41</v>
      </c>
      <c r="F113" s="879">
        <v>0</v>
      </c>
      <c r="G113" s="891">
        <v>1779.8</v>
      </c>
      <c r="H113" s="853">
        <v>0</v>
      </c>
      <c r="I113" s="853">
        <v>0</v>
      </c>
      <c r="J113" s="127">
        <v>0</v>
      </c>
    </row>
    <row r="114" spans="1:10" ht="12" customHeight="1" outlineLevel="1">
      <c r="A114" s="14" t="s">
        <v>1375</v>
      </c>
      <c r="B114" s="14">
        <v>112</v>
      </c>
      <c r="C114" s="14">
        <v>6121</v>
      </c>
      <c r="D114" s="14">
        <v>3639</v>
      </c>
      <c r="E114" s="15" t="s">
        <v>1437</v>
      </c>
      <c r="F114" s="879">
        <v>0</v>
      </c>
      <c r="G114" s="891">
        <v>0</v>
      </c>
      <c r="H114" s="853">
        <v>500</v>
      </c>
      <c r="I114" s="853">
        <v>0</v>
      </c>
      <c r="J114" s="127">
        <v>0</v>
      </c>
    </row>
    <row r="115" spans="1:10" ht="12" customHeight="1" outlineLevel="1">
      <c r="A115" s="14" t="s">
        <v>1375</v>
      </c>
      <c r="B115" s="14">
        <v>112</v>
      </c>
      <c r="C115" s="14">
        <v>6149</v>
      </c>
      <c r="D115" s="14">
        <v>4317</v>
      </c>
      <c r="E115" s="15" t="s">
        <v>193</v>
      </c>
      <c r="F115" s="879">
        <v>0</v>
      </c>
      <c r="G115" s="891">
        <v>0</v>
      </c>
      <c r="H115" s="853">
        <v>0</v>
      </c>
      <c r="I115" s="853">
        <v>20</v>
      </c>
      <c r="J115" s="127">
        <v>0</v>
      </c>
    </row>
    <row r="116" spans="1:10" ht="12" customHeight="1" outlineLevel="1">
      <c r="A116" s="14" t="s">
        <v>1375</v>
      </c>
      <c r="B116" s="14">
        <v>112</v>
      </c>
      <c r="C116" s="14">
        <v>6121</v>
      </c>
      <c r="D116" s="14">
        <v>2212</v>
      </c>
      <c r="E116" s="15" t="s">
        <v>1439</v>
      </c>
      <c r="F116" s="879">
        <v>0</v>
      </c>
      <c r="G116" s="891">
        <v>0</v>
      </c>
      <c r="H116" s="853">
        <v>3000</v>
      </c>
      <c r="I116" s="853">
        <v>9000</v>
      </c>
      <c r="J116" s="127">
        <v>0</v>
      </c>
    </row>
    <row r="117" spans="1:10" ht="12" customHeight="1" outlineLevel="1">
      <c r="A117" s="14" t="s">
        <v>1375</v>
      </c>
      <c r="B117" s="14">
        <v>112</v>
      </c>
      <c r="C117" s="14">
        <v>6121</v>
      </c>
      <c r="D117" s="14">
        <v>2321</v>
      </c>
      <c r="E117" s="15" t="s">
        <v>1440</v>
      </c>
      <c r="F117" s="879">
        <v>0</v>
      </c>
      <c r="G117" s="891">
        <v>0</v>
      </c>
      <c r="H117" s="853">
        <v>0</v>
      </c>
      <c r="I117" s="853">
        <v>3180</v>
      </c>
      <c r="J117" s="127">
        <v>0</v>
      </c>
    </row>
    <row r="118" spans="1:10" ht="12" customHeight="1" outlineLevel="1">
      <c r="A118" s="14" t="s">
        <v>1375</v>
      </c>
      <c r="B118" s="14">
        <v>112</v>
      </c>
      <c r="C118" s="14">
        <v>6121</v>
      </c>
      <c r="D118" s="14">
        <v>2212</v>
      </c>
      <c r="E118" s="15" t="s">
        <v>1171</v>
      </c>
      <c r="F118" s="879">
        <v>0</v>
      </c>
      <c r="G118" s="891">
        <v>61.2</v>
      </c>
      <c r="H118" s="853">
        <v>0</v>
      </c>
      <c r="I118" s="853">
        <v>0</v>
      </c>
      <c r="J118" s="127">
        <v>0</v>
      </c>
    </row>
    <row r="119" spans="1:10" ht="12" customHeight="1" outlineLevel="1">
      <c r="A119" s="14" t="s">
        <v>1375</v>
      </c>
      <c r="B119" s="14">
        <v>112</v>
      </c>
      <c r="C119" s="14">
        <v>6121</v>
      </c>
      <c r="D119" s="14">
        <v>2333</v>
      </c>
      <c r="E119" s="15" t="s">
        <v>1299</v>
      </c>
      <c r="F119" s="879">
        <v>0</v>
      </c>
      <c r="G119" s="891">
        <v>1122</v>
      </c>
      <c r="H119" s="853">
        <v>0</v>
      </c>
      <c r="I119" s="853">
        <v>4000</v>
      </c>
      <c r="J119" s="127">
        <v>0</v>
      </c>
    </row>
    <row r="120" spans="1:10" ht="12" customHeight="1" outlineLevel="1">
      <c r="A120" s="14" t="s">
        <v>1375</v>
      </c>
      <c r="B120" s="14">
        <v>112</v>
      </c>
      <c r="C120" s="14">
        <v>6121</v>
      </c>
      <c r="D120" s="14">
        <v>2331</v>
      </c>
      <c r="E120" s="15" t="s">
        <v>194</v>
      </c>
      <c r="F120" s="879">
        <v>0</v>
      </c>
      <c r="G120" s="891">
        <v>0</v>
      </c>
      <c r="H120" s="853">
        <v>0</v>
      </c>
      <c r="I120" s="853">
        <v>4000</v>
      </c>
      <c r="J120" s="127">
        <v>0</v>
      </c>
    </row>
    <row r="121" spans="1:10" ht="12" customHeight="1" outlineLevel="1">
      <c r="A121" s="14" t="s">
        <v>1375</v>
      </c>
      <c r="B121" s="14">
        <v>112</v>
      </c>
      <c r="C121" s="14">
        <v>6121</v>
      </c>
      <c r="D121" s="14">
        <v>3311</v>
      </c>
      <c r="E121" s="15" t="s">
        <v>332</v>
      </c>
      <c r="F121" s="879">
        <v>0</v>
      </c>
      <c r="G121" s="891">
        <v>0</v>
      </c>
      <c r="H121" s="853">
        <v>650</v>
      </c>
      <c r="I121" s="853">
        <v>0</v>
      </c>
      <c r="J121" s="127">
        <v>0</v>
      </c>
    </row>
    <row r="122" spans="1:10" ht="12" customHeight="1" outlineLevel="1">
      <c r="A122" s="14" t="s">
        <v>1375</v>
      </c>
      <c r="B122" s="14">
        <v>112</v>
      </c>
      <c r="C122" s="14">
        <v>6121</v>
      </c>
      <c r="D122" s="14">
        <v>2212</v>
      </c>
      <c r="E122" s="15" t="s">
        <v>562</v>
      </c>
      <c r="F122" s="879">
        <v>0</v>
      </c>
      <c r="G122" s="891">
        <v>0</v>
      </c>
      <c r="H122" s="853">
        <v>60000</v>
      </c>
      <c r="I122" s="853">
        <v>60000</v>
      </c>
      <c r="J122" s="127">
        <v>0</v>
      </c>
    </row>
    <row r="123" spans="1:10" ht="12" customHeight="1" outlineLevel="1">
      <c r="A123" s="14" t="s">
        <v>1375</v>
      </c>
      <c r="B123" s="14">
        <v>112</v>
      </c>
      <c r="C123" s="14">
        <v>6121</v>
      </c>
      <c r="D123" s="14">
        <v>2212</v>
      </c>
      <c r="E123" s="15" t="s">
        <v>195</v>
      </c>
      <c r="F123" s="879">
        <v>0</v>
      </c>
      <c r="G123" s="891">
        <v>0</v>
      </c>
      <c r="H123" s="853">
        <v>15000</v>
      </c>
      <c r="I123" s="853">
        <v>14700</v>
      </c>
      <c r="J123" s="127">
        <v>0</v>
      </c>
    </row>
    <row r="124" spans="1:10" ht="12" customHeight="1" outlineLevel="1">
      <c r="A124" s="14" t="s">
        <v>1375</v>
      </c>
      <c r="B124" s="14">
        <v>112</v>
      </c>
      <c r="C124" s="14">
        <v>6121</v>
      </c>
      <c r="D124" s="14">
        <v>2212</v>
      </c>
      <c r="E124" s="15" t="s">
        <v>199</v>
      </c>
      <c r="F124" s="879">
        <v>0</v>
      </c>
      <c r="G124" s="891">
        <v>0</v>
      </c>
      <c r="H124" s="853">
        <v>14000</v>
      </c>
      <c r="I124" s="853">
        <v>14300</v>
      </c>
      <c r="J124" s="127">
        <v>0</v>
      </c>
    </row>
    <row r="125" spans="1:10" ht="12" customHeight="1" outlineLevel="1">
      <c r="A125" s="14" t="s">
        <v>1375</v>
      </c>
      <c r="B125" s="14">
        <v>112</v>
      </c>
      <c r="C125" s="14">
        <v>6121</v>
      </c>
      <c r="D125" s="14">
        <v>2219</v>
      </c>
      <c r="E125" s="15" t="s">
        <v>575</v>
      </c>
      <c r="F125" s="879">
        <v>0</v>
      </c>
      <c r="G125" s="891">
        <v>0</v>
      </c>
      <c r="H125" s="853">
        <v>0</v>
      </c>
      <c r="I125" s="853">
        <v>4500</v>
      </c>
      <c r="J125" s="127">
        <v>0</v>
      </c>
    </row>
    <row r="126" spans="1:10" ht="12" customHeight="1" outlineLevel="1">
      <c r="A126" s="14" t="s">
        <v>1375</v>
      </c>
      <c r="B126" s="14">
        <v>112</v>
      </c>
      <c r="C126" s="14">
        <v>6121</v>
      </c>
      <c r="D126" s="14">
        <v>3744</v>
      </c>
      <c r="E126" s="15" t="s">
        <v>200</v>
      </c>
      <c r="F126" s="879">
        <v>0</v>
      </c>
      <c r="G126" s="891">
        <v>0</v>
      </c>
      <c r="H126" s="853">
        <v>5000</v>
      </c>
      <c r="I126" s="853">
        <v>5000</v>
      </c>
      <c r="J126" s="127">
        <v>0</v>
      </c>
    </row>
    <row r="127" spans="1:10" ht="12" customHeight="1" outlineLevel="1">
      <c r="A127" s="14" t="s">
        <v>1375</v>
      </c>
      <c r="B127" s="14">
        <v>112</v>
      </c>
      <c r="C127" s="14">
        <v>6126</v>
      </c>
      <c r="D127" s="14">
        <v>3419</v>
      </c>
      <c r="E127" s="15" t="s">
        <v>201</v>
      </c>
      <c r="F127" s="879">
        <v>0</v>
      </c>
      <c r="G127" s="891">
        <v>0</v>
      </c>
      <c r="H127" s="853">
        <v>0</v>
      </c>
      <c r="I127" s="853">
        <v>800</v>
      </c>
      <c r="J127" s="127">
        <v>0</v>
      </c>
    </row>
    <row r="128" spans="1:10" ht="12" customHeight="1" outlineLevel="1">
      <c r="A128" s="14" t="s">
        <v>1375</v>
      </c>
      <c r="B128" s="14">
        <v>112</v>
      </c>
      <c r="C128" s="14">
        <v>6149</v>
      </c>
      <c r="D128" s="14">
        <v>3419</v>
      </c>
      <c r="E128" s="15" t="s">
        <v>202</v>
      </c>
      <c r="F128" s="879">
        <v>0</v>
      </c>
      <c r="G128" s="891">
        <v>0</v>
      </c>
      <c r="H128" s="853">
        <v>0</v>
      </c>
      <c r="I128" s="853">
        <v>56</v>
      </c>
      <c r="J128" s="127">
        <v>0</v>
      </c>
    </row>
    <row r="129" spans="1:10" ht="12" customHeight="1" outlineLevel="1">
      <c r="A129" s="14" t="s">
        <v>1375</v>
      </c>
      <c r="B129" s="14">
        <v>112</v>
      </c>
      <c r="C129" s="14">
        <v>6121</v>
      </c>
      <c r="D129" s="14">
        <v>3612</v>
      </c>
      <c r="E129" s="15" t="s">
        <v>203</v>
      </c>
      <c r="F129" s="879">
        <v>0</v>
      </c>
      <c r="G129" s="891">
        <v>0</v>
      </c>
      <c r="H129" s="853">
        <v>0</v>
      </c>
      <c r="I129" s="853">
        <v>42300</v>
      </c>
      <c r="J129" s="127">
        <v>0</v>
      </c>
    </row>
    <row r="130" spans="1:10" ht="12" customHeight="1" outlineLevel="1">
      <c r="A130" s="14" t="s">
        <v>1375</v>
      </c>
      <c r="B130" s="14">
        <v>112</v>
      </c>
      <c r="C130" s="14">
        <v>6149</v>
      </c>
      <c r="D130" s="14">
        <v>2321</v>
      </c>
      <c r="E130" s="15" t="s">
        <v>576</v>
      </c>
      <c r="F130" s="879">
        <v>0</v>
      </c>
      <c r="G130" s="891">
        <v>0</v>
      </c>
      <c r="H130" s="853">
        <v>0</v>
      </c>
      <c r="I130" s="853">
        <v>1000</v>
      </c>
      <c r="J130" s="127">
        <v>0</v>
      </c>
    </row>
    <row r="131" spans="1:56" s="8" customFormat="1" ht="12" customHeight="1" outlineLevel="1">
      <c r="A131" s="14" t="s">
        <v>1375</v>
      </c>
      <c r="B131" s="14">
        <v>112</v>
      </c>
      <c r="C131" s="14">
        <v>6121</v>
      </c>
      <c r="D131" s="14">
        <v>2212</v>
      </c>
      <c r="E131" s="15" t="s">
        <v>577</v>
      </c>
      <c r="F131" s="879">
        <v>0</v>
      </c>
      <c r="G131" s="891">
        <v>0</v>
      </c>
      <c r="H131" s="853">
        <v>0</v>
      </c>
      <c r="I131" s="853">
        <v>4200</v>
      </c>
      <c r="J131" s="127">
        <v>0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s="8" customFormat="1" ht="12" customHeight="1" outlineLevel="1">
      <c r="A132" s="14" t="s">
        <v>1375</v>
      </c>
      <c r="B132" s="14">
        <v>112</v>
      </c>
      <c r="C132" s="14">
        <v>6121</v>
      </c>
      <c r="D132" s="14">
        <v>2212</v>
      </c>
      <c r="E132" s="15" t="s">
        <v>578</v>
      </c>
      <c r="F132" s="879">
        <v>0</v>
      </c>
      <c r="G132" s="891">
        <v>0</v>
      </c>
      <c r="H132" s="853">
        <v>0</v>
      </c>
      <c r="I132" s="853">
        <v>3900</v>
      </c>
      <c r="J132" s="127">
        <v>0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10" ht="12" customHeight="1" outlineLevel="1">
      <c r="A133" s="14" t="s">
        <v>1375</v>
      </c>
      <c r="B133" s="14">
        <v>112</v>
      </c>
      <c r="C133" s="14">
        <v>6149</v>
      </c>
      <c r="D133" s="14">
        <v>3639</v>
      </c>
      <c r="E133" s="15" t="s">
        <v>1411</v>
      </c>
      <c r="F133" s="879">
        <v>300</v>
      </c>
      <c r="G133" s="891">
        <v>39.2</v>
      </c>
      <c r="H133" s="853">
        <v>300</v>
      </c>
      <c r="I133" s="853">
        <v>300</v>
      </c>
      <c r="J133" s="127">
        <v>0</v>
      </c>
    </row>
    <row r="134" spans="1:10" ht="12" customHeight="1" outlineLevel="1">
      <c r="A134" s="14" t="s">
        <v>1375</v>
      </c>
      <c r="B134" s="14">
        <v>112</v>
      </c>
      <c r="C134" s="14">
        <v>6149</v>
      </c>
      <c r="D134" s="14">
        <v>2212</v>
      </c>
      <c r="E134" s="15" t="s">
        <v>1412</v>
      </c>
      <c r="F134" s="879">
        <v>100</v>
      </c>
      <c r="G134" s="891">
        <v>109.1</v>
      </c>
      <c r="H134" s="853">
        <v>100</v>
      </c>
      <c r="I134" s="853">
        <v>150</v>
      </c>
      <c r="J134" s="127">
        <v>0</v>
      </c>
    </row>
    <row r="135" spans="1:10" ht="12" customHeight="1" outlineLevel="1">
      <c r="A135" s="14" t="s">
        <v>1375</v>
      </c>
      <c r="B135" s="14">
        <v>112</v>
      </c>
      <c r="C135" s="14">
        <v>6149</v>
      </c>
      <c r="D135" s="14">
        <v>2212</v>
      </c>
      <c r="E135" s="15" t="s">
        <v>1413</v>
      </c>
      <c r="F135" s="879">
        <v>50</v>
      </c>
      <c r="G135" s="891">
        <v>131.2</v>
      </c>
      <c r="H135" s="853">
        <v>150</v>
      </c>
      <c r="I135" s="853">
        <v>150</v>
      </c>
      <c r="J135" s="127">
        <v>0</v>
      </c>
    </row>
    <row r="136" spans="1:10" ht="12" customHeight="1" outlineLevel="1">
      <c r="A136" s="14" t="s">
        <v>1375</v>
      </c>
      <c r="B136" s="14">
        <v>112</v>
      </c>
      <c r="C136" s="14">
        <v>6149</v>
      </c>
      <c r="D136" s="14">
        <v>2212</v>
      </c>
      <c r="E136" s="1" t="s">
        <v>714</v>
      </c>
      <c r="F136" s="879">
        <v>350</v>
      </c>
      <c r="G136" s="891">
        <v>29.1</v>
      </c>
      <c r="H136" s="853">
        <v>300</v>
      </c>
      <c r="I136" s="853">
        <v>300</v>
      </c>
      <c r="J136" s="127">
        <v>0</v>
      </c>
    </row>
    <row r="137" spans="1:10" ht="12" customHeight="1" outlineLevel="1">
      <c r="A137" s="14" t="s">
        <v>1375</v>
      </c>
      <c r="B137" s="14">
        <v>112</v>
      </c>
      <c r="C137" s="14">
        <v>6149</v>
      </c>
      <c r="D137" s="14">
        <v>2212</v>
      </c>
      <c r="E137" s="1" t="s">
        <v>1414</v>
      </c>
      <c r="F137" s="879">
        <v>300</v>
      </c>
      <c r="G137" s="891">
        <v>277.7</v>
      </c>
      <c r="H137" s="853">
        <v>300</v>
      </c>
      <c r="I137" s="853">
        <v>350</v>
      </c>
      <c r="J137" s="127">
        <v>0</v>
      </c>
    </row>
    <row r="138" spans="1:10" ht="12" customHeight="1" outlineLevel="1">
      <c r="A138" s="14" t="s">
        <v>1375</v>
      </c>
      <c r="B138" s="14">
        <v>112</v>
      </c>
      <c r="C138" s="14">
        <v>6149</v>
      </c>
      <c r="D138" s="14">
        <v>2212</v>
      </c>
      <c r="E138" s="15" t="s">
        <v>1415</v>
      </c>
      <c r="F138" s="879">
        <v>500</v>
      </c>
      <c r="G138" s="891">
        <v>0</v>
      </c>
      <c r="H138" s="853">
        <v>400</v>
      </c>
      <c r="I138" s="853">
        <v>300</v>
      </c>
      <c r="J138" s="127">
        <v>0</v>
      </c>
    </row>
    <row r="139" spans="1:10" ht="12" customHeight="1" outlineLevel="1">
      <c r="A139" s="14" t="s">
        <v>1375</v>
      </c>
      <c r="B139" s="14">
        <v>112</v>
      </c>
      <c r="C139" s="14">
        <v>6145</v>
      </c>
      <c r="D139" s="14">
        <v>2310</v>
      </c>
      <c r="E139" s="1" t="s">
        <v>715</v>
      </c>
      <c r="F139" s="879">
        <v>100</v>
      </c>
      <c r="G139" s="891">
        <v>23.5</v>
      </c>
      <c r="H139" s="853">
        <v>100</v>
      </c>
      <c r="I139" s="853">
        <v>100</v>
      </c>
      <c r="J139" s="127">
        <v>0</v>
      </c>
    </row>
    <row r="140" spans="1:10" ht="12" customHeight="1" outlineLevel="1">
      <c r="A140" s="14" t="s">
        <v>1375</v>
      </c>
      <c r="B140" s="14">
        <v>112</v>
      </c>
      <c r="C140" s="14">
        <v>6349</v>
      </c>
      <c r="D140" s="14">
        <v>2321</v>
      </c>
      <c r="E140" s="1" t="s">
        <v>263</v>
      </c>
      <c r="F140" s="879">
        <v>0</v>
      </c>
      <c r="G140" s="891">
        <v>4067</v>
      </c>
      <c r="H140" s="853">
        <v>0</v>
      </c>
      <c r="I140" s="853">
        <v>0</v>
      </c>
      <c r="J140" s="127">
        <v>0</v>
      </c>
    </row>
    <row r="141" spans="1:10" ht="12" customHeight="1">
      <c r="A141" s="856"/>
      <c r="B141" s="857" t="s">
        <v>587</v>
      </c>
      <c r="C141" s="856"/>
      <c r="D141" s="856"/>
      <c r="E141" s="859" t="s">
        <v>1615</v>
      </c>
      <c r="F141" s="880">
        <f>SUBTOTAL(9,F48:F140)</f>
        <v>276080</v>
      </c>
      <c r="G141" s="892">
        <f>SUBTOTAL(9,G48:G140)</f>
        <v>390940.29999999993</v>
      </c>
      <c r="H141" s="860">
        <f>SUBTOTAL(9,H48:H140)</f>
        <v>369060</v>
      </c>
      <c r="I141" s="860">
        <f>SUBTOTAL(9,I48:I140)</f>
        <v>654857.8</v>
      </c>
      <c r="J141" s="902">
        <f>SUBTOTAL(9,J48:J140)</f>
        <v>226051</v>
      </c>
    </row>
    <row r="142" spans="1:11" ht="12" customHeight="1" outlineLevel="1">
      <c r="A142" s="14">
        <v>6017</v>
      </c>
      <c r="B142" s="14">
        <v>114</v>
      </c>
      <c r="C142" s="14" t="s">
        <v>589</v>
      </c>
      <c r="D142" s="14" t="s">
        <v>590</v>
      </c>
      <c r="E142" s="15" t="s">
        <v>591</v>
      </c>
      <c r="F142" s="879">
        <v>31000</v>
      </c>
      <c r="G142" s="891">
        <v>6518.5</v>
      </c>
      <c r="H142" s="853">
        <v>7600</v>
      </c>
      <c r="I142" s="853">
        <v>7600</v>
      </c>
      <c r="J142" s="127">
        <v>10630</v>
      </c>
      <c r="K142" s="12"/>
    </row>
    <row r="143" spans="1:11" ht="12" customHeight="1" outlineLevel="1">
      <c r="A143" s="14">
        <v>6018</v>
      </c>
      <c r="B143" s="14">
        <v>114</v>
      </c>
      <c r="C143" s="14">
        <v>6121</v>
      </c>
      <c r="D143" s="14">
        <v>3639</v>
      </c>
      <c r="E143" s="15" t="s">
        <v>206</v>
      </c>
      <c r="F143" s="879">
        <v>0</v>
      </c>
      <c r="G143" s="891">
        <v>0</v>
      </c>
      <c r="H143" s="853">
        <v>0</v>
      </c>
      <c r="I143" s="853">
        <v>700</v>
      </c>
      <c r="J143" s="127">
        <v>1100</v>
      </c>
      <c r="K143" s="6"/>
    </row>
    <row r="144" spans="1:10" ht="12" customHeight="1" outlineLevel="1">
      <c r="A144" s="14" t="s">
        <v>1375</v>
      </c>
      <c r="B144" s="14">
        <v>114</v>
      </c>
      <c r="C144" s="14">
        <v>6121</v>
      </c>
      <c r="D144" s="14">
        <v>3639</v>
      </c>
      <c r="E144" s="15" t="s">
        <v>240</v>
      </c>
      <c r="F144" s="879">
        <v>5000</v>
      </c>
      <c r="G144" s="891">
        <v>8266.4</v>
      </c>
      <c r="H144" s="853">
        <v>0</v>
      </c>
      <c r="I144" s="853">
        <v>0</v>
      </c>
      <c r="J144" s="127">
        <v>0</v>
      </c>
    </row>
    <row r="145" spans="1:10" ht="12" customHeight="1" outlineLevel="1">
      <c r="A145" s="14" t="s">
        <v>1375</v>
      </c>
      <c r="B145" s="14">
        <v>114</v>
      </c>
      <c r="C145" s="14" t="s">
        <v>589</v>
      </c>
      <c r="D145" s="14" t="s">
        <v>590</v>
      </c>
      <c r="E145" s="15" t="s">
        <v>241</v>
      </c>
      <c r="F145" s="879">
        <v>30000</v>
      </c>
      <c r="G145" s="891">
        <v>357.8</v>
      </c>
      <c r="H145" s="853">
        <v>0</v>
      </c>
      <c r="I145" s="853">
        <v>0</v>
      </c>
      <c r="J145" s="127">
        <v>0</v>
      </c>
    </row>
    <row r="146" spans="1:10" ht="12" customHeight="1" outlineLevel="1">
      <c r="A146" s="14" t="s">
        <v>1375</v>
      </c>
      <c r="B146" s="14">
        <v>114</v>
      </c>
      <c r="C146" s="14">
        <v>6121</v>
      </c>
      <c r="D146" s="14">
        <v>4312</v>
      </c>
      <c r="E146" s="15" t="s">
        <v>242</v>
      </c>
      <c r="F146" s="879">
        <v>0</v>
      </c>
      <c r="G146" s="891">
        <v>39300</v>
      </c>
      <c r="H146" s="853">
        <v>0</v>
      </c>
      <c r="I146" s="853">
        <v>0</v>
      </c>
      <c r="J146" s="127">
        <v>0</v>
      </c>
    </row>
    <row r="147" spans="1:10" ht="12" customHeight="1">
      <c r="A147" s="858"/>
      <c r="B147" s="857" t="s">
        <v>592</v>
      </c>
      <c r="C147" s="856"/>
      <c r="D147" s="856"/>
      <c r="E147" s="859" t="s">
        <v>1616</v>
      </c>
      <c r="F147" s="880">
        <f>SUBTOTAL(9,F142:F146)</f>
        <v>66000</v>
      </c>
      <c r="G147" s="892">
        <f>SUBTOTAL(9,G142:G146)</f>
        <v>54442.7</v>
      </c>
      <c r="H147" s="860">
        <f>SUBTOTAL(9,H142:H146)</f>
        <v>7600</v>
      </c>
      <c r="I147" s="860">
        <f>SUBTOTAL(9,I142:I146)</f>
        <v>8300</v>
      </c>
      <c r="J147" s="902">
        <f>SUBTOTAL(9,J142:J146)</f>
        <v>11730</v>
      </c>
    </row>
    <row r="148" spans="1:10" ht="12" customHeight="1" outlineLevel="1">
      <c r="A148" s="14">
        <v>6019</v>
      </c>
      <c r="B148" s="14">
        <v>115</v>
      </c>
      <c r="C148" s="14">
        <v>6121</v>
      </c>
      <c r="D148" s="14">
        <v>2221</v>
      </c>
      <c r="E148" s="15" t="s">
        <v>720</v>
      </c>
      <c r="F148" s="879">
        <v>300</v>
      </c>
      <c r="G148" s="891">
        <v>298.9</v>
      </c>
      <c r="H148" s="853">
        <v>300</v>
      </c>
      <c r="I148" s="853">
        <v>300</v>
      </c>
      <c r="J148" s="127">
        <v>350</v>
      </c>
    </row>
    <row r="149" spans="1:10" ht="12" customHeight="1" outlineLevel="1">
      <c r="A149" s="14">
        <v>6020</v>
      </c>
      <c r="B149" s="14">
        <v>115</v>
      </c>
      <c r="C149" s="14">
        <v>6121</v>
      </c>
      <c r="D149" s="14">
        <v>2321</v>
      </c>
      <c r="E149" s="15" t="s">
        <v>1441</v>
      </c>
      <c r="F149" s="879">
        <v>0</v>
      </c>
      <c r="G149" s="891">
        <v>1530.5</v>
      </c>
      <c r="H149" s="853">
        <v>300</v>
      </c>
      <c r="I149" s="853">
        <v>800</v>
      </c>
      <c r="J149" s="127">
        <v>350</v>
      </c>
    </row>
    <row r="150" spans="1:10" ht="12" customHeight="1" outlineLevel="1">
      <c r="A150" s="14">
        <v>6021</v>
      </c>
      <c r="B150" s="14">
        <v>115</v>
      </c>
      <c r="C150" s="14">
        <v>6121</v>
      </c>
      <c r="D150" s="14">
        <v>3743</v>
      </c>
      <c r="E150" s="15" t="s">
        <v>1416</v>
      </c>
      <c r="F150" s="879">
        <v>10000</v>
      </c>
      <c r="G150" s="891">
        <v>325</v>
      </c>
      <c r="H150" s="853">
        <v>1000</v>
      </c>
      <c r="I150" s="853">
        <v>25267</v>
      </c>
      <c r="J150" s="127">
        <v>1800</v>
      </c>
    </row>
    <row r="151" spans="1:10" ht="12.75" customHeight="1" outlineLevel="1">
      <c r="A151" s="14">
        <v>6022</v>
      </c>
      <c r="B151" s="14">
        <v>115</v>
      </c>
      <c r="C151" s="14">
        <v>6121</v>
      </c>
      <c r="D151" s="14">
        <v>3631</v>
      </c>
      <c r="E151" s="15" t="s">
        <v>1599</v>
      </c>
      <c r="F151" s="879">
        <v>150</v>
      </c>
      <c r="G151" s="891">
        <v>270</v>
      </c>
      <c r="H151" s="853">
        <v>250</v>
      </c>
      <c r="I151" s="853">
        <v>250</v>
      </c>
      <c r="J151" s="127">
        <v>250</v>
      </c>
    </row>
    <row r="152" spans="1:10" ht="12" customHeight="1" outlineLevel="1">
      <c r="A152" s="14" t="s">
        <v>1375</v>
      </c>
      <c r="B152" s="14">
        <v>115</v>
      </c>
      <c r="C152" s="14">
        <v>6119</v>
      </c>
      <c r="D152" s="14">
        <v>2119</v>
      </c>
      <c r="E152" s="15" t="s">
        <v>264</v>
      </c>
      <c r="F152" s="879">
        <v>1000</v>
      </c>
      <c r="G152" s="891">
        <v>341.2</v>
      </c>
      <c r="H152" s="853">
        <v>150</v>
      </c>
      <c r="I152" s="853">
        <v>1008</v>
      </c>
      <c r="J152" s="127">
        <v>0</v>
      </c>
    </row>
    <row r="153" spans="1:10" ht="12" customHeight="1" outlineLevel="1">
      <c r="A153" s="14" t="s">
        <v>1375</v>
      </c>
      <c r="B153" s="14">
        <v>115</v>
      </c>
      <c r="C153" s="14">
        <v>6121</v>
      </c>
      <c r="D153" s="14">
        <v>2219</v>
      </c>
      <c r="E153" s="15" t="s">
        <v>593</v>
      </c>
      <c r="F153" s="879">
        <v>55</v>
      </c>
      <c r="G153" s="891">
        <v>21</v>
      </c>
      <c r="H153" s="853">
        <v>40</v>
      </c>
      <c r="I153" s="853">
        <v>40</v>
      </c>
      <c r="J153" s="127">
        <v>0</v>
      </c>
    </row>
    <row r="154" spans="1:10" ht="12" customHeight="1" outlineLevel="1">
      <c r="A154" s="14" t="s">
        <v>1375</v>
      </c>
      <c r="B154" s="14">
        <v>115</v>
      </c>
      <c r="C154" s="14">
        <v>6126</v>
      </c>
      <c r="D154" s="14">
        <v>2219</v>
      </c>
      <c r="E154" s="15" t="s">
        <v>1463</v>
      </c>
      <c r="F154" s="879">
        <v>15</v>
      </c>
      <c r="G154" s="891">
        <v>0</v>
      </c>
      <c r="H154" s="853">
        <v>15</v>
      </c>
      <c r="I154" s="853">
        <v>15</v>
      </c>
      <c r="J154" s="127">
        <v>0</v>
      </c>
    </row>
    <row r="155" spans="1:10" ht="12" customHeight="1" outlineLevel="1">
      <c r="A155" s="14" t="s">
        <v>1375</v>
      </c>
      <c r="B155" s="14">
        <v>115</v>
      </c>
      <c r="C155" s="14">
        <v>6121</v>
      </c>
      <c r="D155" s="14">
        <v>2321</v>
      </c>
      <c r="E155" s="15" t="s">
        <v>1504</v>
      </c>
      <c r="F155" s="879">
        <v>0</v>
      </c>
      <c r="G155" s="891">
        <v>0</v>
      </c>
      <c r="H155" s="853">
        <v>1600</v>
      </c>
      <c r="I155" s="853">
        <v>1600</v>
      </c>
      <c r="J155" s="127">
        <v>0</v>
      </c>
    </row>
    <row r="156" spans="1:10" ht="12" customHeight="1" outlineLevel="1">
      <c r="A156" s="14" t="s">
        <v>1375</v>
      </c>
      <c r="B156" s="14">
        <v>115</v>
      </c>
      <c r="C156" s="14">
        <v>6126</v>
      </c>
      <c r="D156" s="14">
        <v>3743</v>
      </c>
      <c r="E156" s="15" t="s">
        <v>243</v>
      </c>
      <c r="F156" s="879">
        <v>350</v>
      </c>
      <c r="G156" s="891">
        <v>238.6</v>
      </c>
      <c r="H156" s="853">
        <v>0</v>
      </c>
      <c r="I156" s="853">
        <v>0</v>
      </c>
      <c r="J156" s="127">
        <v>0</v>
      </c>
    </row>
    <row r="157" spans="1:10" ht="12" customHeight="1" outlineLevel="1">
      <c r="A157" s="14" t="s">
        <v>1375</v>
      </c>
      <c r="B157" s="14">
        <v>115</v>
      </c>
      <c r="C157" s="14">
        <v>6126</v>
      </c>
      <c r="D157" s="14">
        <v>3743</v>
      </c>
      <c r="E157" s="15" t="s">
        <v>1505</v>
      </c>
      <c r="F157" s="879">
        <v>0</v>
      </c>
      <c r="G157" s="891">
        <v>0</v>
      </c>
      <c r="H157" s="853">
        <v>300</v>
      </c>
      <c r="I157" s="853">
        <v>300</v>
      </c>
      <c r="J157" s="127">
        <v>0</v>
      </c>
    </row>
    <row r="158" spans="1:10" ht="12.75" customHeight="1" outlineLevel="1">
      <c r="A158" s="14" t="s">
        <v>1375</v>
      </c>
      <c r="B158" s="14">
        <v>115</v>
      </c>
      <c r="C158" s="14">
        <v>6122</v>
      </c>
      <c r="D158" s="14">
        <v>3311</v>
      </c>
      <c r="E158" s="15" t="s">
        <v>438</v>
      </c>
      <c r="F158" s="879">
        <v>0</v>
      </c>
      <c r="G158" s="891">
        <v>0</v>
      </c>
      <c r="H158" s="853">
        <v>0</v>
      </c>
      <c r="I158" s="853">
        <v>450</v>
      </c>
      <c r="J158" s="127">
        <v>0</v>
      </c>
    </row>
    <row r="159" spans="1:10" ht="12.75" customHeight="1" outlineLevel="1">
      <c r="A159" s="14" t="s">
        <v>1375</v>
      </c>
      <c r="B159" s="14">
        <v>115</v>
      </c>
      <c r="C159" s="14">
        <v>6126</v>
      </c>
      <c r="D159" s="14">
        <v>3722</v>
      </c>
      <c r="E159" s="15" t="s">
        <v>244</v>
      </c>
      <c r="F159" s="879">
        <v>0</v>
      </c>
      <c r="G159" s="891">
        <v>100</v>
      </c>
      <c r="H159" s="853">
        <v>0</v>
      </c>
      <c r="I159" s="853">
        <v>0</v>
      </c>
      <c r="J159" s="127">
        <v>0</v>
      </c>
    </row>
    <row r="160" spans="1:56" s="8" customFormat="1" ht="12" customHeight="1">
      <c r="A160" s="858"/>
      <c r="B160" s="857" t="s">
        <v>594</v>
      </c>
      <c r="C160" s="856"/>
      <c r="D160" s="856"/>
      <c r="E160" s="859" t="s">
        <v>595</v>
      </c>
      <c r="F160" s="880">
        <f>SUBTOTAL(9,F148:F159)</f>
        <v>11870</v>
      </c>
      <c r="G160" s="892">
        <f>SUBTOTAL(9,G148:G159)</f>
        <v>3125.2</v>
      </c>
      <c r="H160" s="860">
        <f>SUBTOTAL(9,H148:H159)</f>
        <v>3955</v>
      </c>
      <c r="I160" s="860">
        <f>SUBTOTAL(9,I148:I159)</f>
        <v>30030</v>
      </c>
      <c r="J160" s="902">
        <f>SUBTOTAL(9,J148:J159)</f>
        <v>2750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10" ht="11.25" customHeight="1" outlineLevel="1">
      <c r="A161" s="14">
        <v>6023</v>
      </c>
      <c r="B161" s="14">
        <v>116</v>
      </c>
      <c r="C161" s="14">
        <v>6111</v>
      </c>
      <c r="D161" s="14">
        <v>6171</v>
      </c>
      <c r="E161" s="1" t="s">
        <v>1511</v>
      </c>
      <c r="F161" s="879">
        <v>1000</v>
      </c>
      <c r="G161" s="891">
        <v>0</v>
      </c>
      <c r="H161" s="853">
        <v>1000</v>
      </c>
      <c r="I161" s="853">
        <v>1000</v>
      </c>
      <c r="J161" s="127">
        <v>850</v>
      </c>
    </row>
    <row r="162" spans="1:10" ht="12" customHeight="1" outlineLevel="1">
      <c r="A162" s="14">
        <v>6024</v>
      </c>
      <c r="B162" s="14">
        <v>116</v>
      </c>
      <c r="C162" s="14">
        <v>6111</v>
      </c>
      <c r="D162" s="14">
        <v>6171</v>
      </c>
      <c r="E162" s="1" t="s">
        <v>1512</v>
      </c>
      <c r="F162" s="879">
        <v>1500</v>
      </c>
      <c r="G162" s="891">
        <v>0</v>
      </c>
      <c r="H162" s="853">
        <v>2500</v>
      </c>
      <c r="I162" s="853">
        <v>2500</v>
      </c>
      <c r="J162" s="127">
        <v>1700</v>
      </c>
    </row>
    <row r="163" spans="1:10" ht="12" customHeight="1" outlineLevel="1">
      <c r="A163" s="14">
        <v>6025</v>
      </c>
      <c r="B163" s="14">
        <v>116</v>
      </c>
      <c r="C163" s="14">
        <v>6111</v>
      </c>
      <c r="D163" s="14">
        <v>6171</v>
      </c>
      <c r="E163" s="1" t="s">
        <v>1513</v>
      </c>
      <c r="F163" s="879">
        <v>1500</v>
      </c>
      <c r="G163" s="891">
        <v>1479</v>
      </c>
      <c r="H163" s="853">
        <v>2000</v>
      </c>
      <c r="I163" s="853">
        <v>1564</v>
      </c>
      <c r="J163" s="127">
        <v>1600</v>
      </c>
    </row>
    <row r="164" spans="1:10" ht="12" customHeight="1" outlineLevel="1">
      <c r="A164" s="14">
        <v>6026</v>
      </c>
      <c r="B164" s="14">
        <v>116</v>
      </c>
      <c r="C164" s="14">
        <v>6111</v>
      </c>
      <c r="D164" s="14">
        <v>6171</v>
      </c>
      <c r="E164" s="15" t="s">
        <v>227</v>
      </c>
      <c r="F164" s="879">
        <v>1000</v>
      </c>
      <c r="G164" s="891">
        <v>4802.2</v>
      </c>
      <c r="H164" s="853">
        <v>1500</v>
      </c>
      <c r="I164" s="853">
        <v>2833.6</v>
      </c>
      <c r="J164" s="127">
        <v>3400</v>
      </c>
    </row>
    <row r="165" spans="1:10" ht="12" customHeight="1" outlineLevel="1">
      <c r="A165" s="14">
        <v>6027</v>
      </c>
      <c r="B165" s="14">
        <v>116</v>
      </c>
      <c r="C165" s="14">
        <v>6111</v>
      </c>
      <c r="D165" s="14">
        <v>6171</v>
      </c>
      <c r="E165" s="15" t="s">
        <v>188</v>
      </c>
      <c r="F165" s="879">
        <v>0</v>
      </c>
      <c r="G165" s="891">
        <v>0</v>
      </c>
      <c r="H165" s="853">
        <v>0</v>
      </c>
      <c r="I165" s="853">
        <v>0</v>
      </c>
      <c r="J165" s="127">
        <v>200</v>
      </c>
    </row>
    <row r="166" spans="1:10" ht="12" customHeight="1" outlineLevel="1">
      <c r="A166" s="14">
        <v>6028</v>
      </c>
      <c r="B166" s="14">
        <v>116</v>
      </c>
      <c r="C166" s="14">
        <v>6119</v>
      </c>
      <c r="D166" s="14">
        <v>6171</v>
      </c>
      <c r="E166" s="1" t="s">
        <v>540</v>
      </c>
      <c r="F166" s="879">
        <v>1000</v>
      </c>
      <c r="G166" s="891">
        <v>941</v>
      </c>
      <c r="H166" s="853">
        <v>900</v>
      </c>
      <c r="I166" s="853">
        <v>900</v>
      </c>
      <c r="J166" s="127">
        <v>800</v>
      </c>
    </row>
    <row r="167" spans="1:10" ht="12" customHeight="1" outlineLevel="1">
      <c r="A167" s="14">
        <v>6029</v>
      </c>
      <c r="B167" s="14">
        <v>116</v>
      </c>
      <c r="C167" s="14">
        <v>6119</v>
      </c>
      <c r="D167" s="14">
        <v>6171</v>
      </c>
      <c r="E167" s="15" t="s">
        <v>422</v>
      </c>
      <c r="F167" s="903">
        <v>0</v>
      </c>
      <c r="G167" s="906">
        <v>0</v>
      </c>
      <c r="H167" s="866">
        <v>0</v>
      </c>
      <c r="I167" s="866">
        <v>0</v>
      </c>
      <c r="J167" s="127">
        <v>600</v>
      </c>
    </row>
    <row r="168" spans="1:10" ht="12" customHeight="1" outlineLevel="1">
      <c r="A168" s="14">
        <v>6030</v>
      </c>
      <c r="B168" s="14">
        <v>116</v>
      </c>
      <c r="C168" s="14">
        <v>6125</v>
      </c>
      <c r="D168" s="14">
        <v>6171</v>
      </c>
      <c r="E168" s="15" t="s">
        <v>424</v>
      </c>
      <c r="F168" s="879">
        <v>1000</v>
      </c>
      <c r="G168" s="891">
        <v>1915</v>
      </c>
      <c r="H168" s="853">
        <v>2400</v>
      </c>
      <c r="I168" s="853">
        <v>1500</v>
      </c>
      <c r="J168" s="127">
        <v>3400</v>
      </c>
    </row>
    <row r="169" spans="1:10" ht="12.75" outlineLevel="1">
      <c r="A169" s="14">
        <v>6031</v>
      </c>
      <c r="B169" s="14">
        <v>116</v>
      </c>
      <c r="C169" s="14">
        <v>6125</v>
      </c>
      <c r="D169" s="14">
        <v>6171</v>
      </c>
      <c r="E169" s="15" t="s">
        <v>207</v>
      </c>
      <c r="F169" s="879">
        <v>0</v>
      </c>
      <c r="G169" s="891">
        <v>0</v>
      </c>
      <c r="H169" s="853">
        <v>2800</v>
      </c>
      <c r="I169" s="853">
        <v>2800</v>
      </c>
      <c r="J169" s="127">
        <v>1500</v>
      </c>
    </row>
    <row r="170" spans="1:10" ht="12" customHeight="1" outlineLevel="1">
      <c r="A170" s="14">
        <v>6032</v>
      </c>
      <c r="B170" s="14">
        <v>116</v>
      </c>
      <c r="C170" s="14">
        <v>6125</v>
      </c>
      <c r="D170" s="14">
        <v>6171</v>
      </c>
      <c r="E170" s="15" t="s">
        <v>675</v>
      </c>
      <c r="F170" s="879">
        <v>0</v>
      </c>
      <c r="G170" s="891">
        <v>0</v>
      </c>
      <c r="H170" s="853">
        <v>1000</v>
      </c>
      <c r="I170" s="853">
        <v>1000</v>
      </c>
      <c r="J170" s="127">
        <v>800</v>
      </c>
    </row>
    <row r="171" spans="1:10" ht="12" customHeight="1" outlineLevel="1">
      <c r="A171" s="14" t="s">
        <v>1375</v>
      </c>
      <c r="B171" s="14">
        <v>116</v>
      </c>
      <c r="C171" s="14">
        <v>6111</v>
      </c>
      <c r="D171" s="14">
        <v>6171</v>
      </c>
      <c r="E171" s="15" t="s">
        <v>620</v>
      </c>
      <c r="F171" s="879">
        <v>0</v>
      </c>
      <c r="G171" s="891">
        <v>0</v>
      </c>
      <c r="H171" s="853">
        <v>1900</v>
      </c>
      <c r="I171" s="853">
        <v>0</v>
      </c>
      <c r="J171" s="127">
        <v>0</v>
      </c>
    </row>
    <row r="172" spans="1:10" ht="12" customHeight="1" outlineLevel="1">
      <c r="A172" s="14" t="s">
        <v>1375</v>
      </c>
      <c r="B172" s="14">
        <v>116</v>
      </c>
      <c r="C172" s="14">
        <v>6111</v>
      </c>
      <c r="D172" s="14">
        <v>6171</v>
      </c>
      <c r="E172" s="15" t="s">
        <v>621</v>
      </c>
      <c r="F172" s="879">
        <v>0</v>
      </c>
      <c r="G172" s="891">
        <v>0</v>
      </c>
      <c r="H172" s="853">
        <v>1000</v>
      </c>
      <c r="I172" s="853">
        <v>1000</v>
      </c>
      <c r="J172" s="127">
        <v>0</v>
      </c>
    </row>
    <row r="173" spans="1:10" ht="12" customHeight="1" outlineLevel="1">
      <c r="A173" s="14" t="s">
        <v>1375</v>
      </c>
      <c r="B173" s="14">
        <v>116</v>
      </c>
      <c r="C173" s="14">
        <v>6125</v>
      </c>
      <c r="D173" s="14">
        <v>6171</v>
      </c>
      <c r="E173" s="15" t="s">
        <v>1457</v>
      </c>
      <c r="F173" s="879">
        <v>2300</v>
      </c>
      <c r="G173" s="891">
        <v>0</v>
      </c>
      <c r="H173" s="853">
        <v>2000</v>
      </c>
      <c r="I173" s="853">
        <v>2000</v>
      </c>
      <c r="J173" s="127">
        <v>0</v>
      </c>
    </row>
    <row r="174" spans="1:10" ht="12" customHeight="1" outlineLevel="1">
      <c r="A174" s="14" t="s">
        <v>1375</v>
      </c>
      <c r="B174" s="14">
        <v>116</v>
      </c>
      <c r="C174" s="14">
        <v>6125</v>
      </c>
      <c r="D174" s="14">
        <v>6171</v>
      </c>
      <c r="E174" s="15" t="s">
        <v>245</v>
      </c>
      <c r="F174" s="879">
        <v>1000</v>
      </c>
      <c r="G174" s="891">
        <v>916.5</v>
      </c>
      <c r="H174" s="853">
        <v>0</v>
      </c>
      <c r="I174" s="853">
        <v>0</v>
      </c>
      <c r="J174" s="127">
        <v>0</v>
      </c>
    </row>
    <row r="175" spans="1:10" ht="12" customHeight="1">
      <c r="A175" s="858"/>
      <c r="B175" s="857" t="s">
        <v>716</v>
      </c>
      <c r="C175" s="856"/>
      <c r="D175" s="856"/>
      <c r="E175" s="859" t="s">
        <v>1175</v>
      </c>
      <c r="F175" s="880">
        <f>SUBTOTAL(9,F161:F174)</f>
        <v>10300</v>
      </c>
      <c r="G175" s="892">
        <f>SUBTOTAL(9,G161:G174)</f>
        <v>10053.7</v>
      </c>
      <c r="H175" s="860">
        <f>SUBTOTAL(9,H161:H174)</f>
        <v>19000</v>
      </c>
      <c r="I175" s="860">
        <f>SUBTOTAL(9,I161:I174)</f>
        <v>17097.6</v>
      </c>
      <c r="J175" s="902">
        <f>SUBTOTAL(9,J161:J174)</f>
        <v>14850</v>
      </c>
    </row>
    <row r="176" spans="1:10" ht="12" customHeight="1">
      <c r="A176" s="14" t="s">
        <v>1375</v>
      </c>
      <c r="B176" s="14">
        <v>193</v>
      </c>
      <c r="C176" s="14">
        <v>6122</v>
      </c>
      <c r="D176" s="14">
        <v>3419</v>
      </c>
      <c r="E176" s="15" t="s">
        <v>246</v>
      </c>
      <c r="F176" s="879">
        <v>0</v>
      </c>
      <c r="G176" s="891">
        <v>916.4</v>
      </c>
      <c r="H176" s="853">
        <v>0</v>
      </c>
      <c r="I176" s="853">
        <v>0</v>
      </c>
      <c r="J176" s="127">
        <v>0</v>
      </c>
    </row>
    <row r="177" spans="1:10" ht="12" customHeight="1">
      <c r="A177" s="14" t="s">
        <v>1375</v>
      </c>
      <c r="B177" s="14">
        <v>193</v>
      </c>
      <c r="C177" s="14">
        <v>6122</v>
      </c>
      <c r="D177" s="14">
        <v>3419</v>
      </c>
      <c r="E177" s="15" t="s">
        <v>247</v>
      </c>
      <c r="F177" s="879">
        <v>0</v>
      </c>
      <c r="G177" s="891">
        <v>1392.3</v>
      </c>
      <c r="H177" s="853">
        <v>0</v>
      </c>
      <c r="I177" s="853">
        <v>0</v>
      </c>
      <c r="J177" s="127">
        <v>0</v>
      </c>
    </row>
    <row r="178" spans="1:10" s="369" customFormat="1" ht="12" customHeight="1">
      <c r="A178" s="858"/>
      <c r="B178" s="857" t="s">
        <v>597</v>
      </c>
      <c r="C178" s="856"/>
      <c r="D178" s="856"/>
      <c r="E178" s="859" t="s">
        <v>1608</v>
      </c>
      <c r="F178" s="880">
        <f>SUBTOTAL(9,F176)</f>
        <v>0</v>
      </c>
      <c r="G178" s="892">
        <f>SUBTOTAL(9,G176:G177)</f>
        <v>2308.7</v>
      </c>
      <c r="H178" s="860">
        <f>SUBTOTAL(9,H176:H177)</f>
        <v>0</v>
      </c>
      <c r="I178" s="860">
        <f>SUBTOTAL(9,I176:I177)</f>
        <v>0</v>
      </c>
      <c r="J178" s="902">
        <f>SUBTOTAL(9,J176:J177)</f>
        <v>0</v>
      </c>
    </row>
    <row r="179" spans="1:10" ht="13.5" customHeight="1" outlineLevel="1">
      <c r="A179" s="14">
        <v>6033</v>
      </c>
      <c r="B179" s="14">
        <v>191</v>
      </c>
      <c r="C179" s="14">
        <v>6121</v>
      </c>
      <c r="D179" s="14">
        <v>3419</v>
      </c>
      <c r="E179" s="15" t="s">
        <v>1628</v>
      </c>
      <c r="F179" s="879">
        <v>0</v>
      </c>
      <c r="G179" s="891">
        <v>0</v>
      </c>
      <c r="H179" s="853">
        <v>0</v>
      </c>
      <c r="I179" s="853">
        <v>0</v>
      </c>
      <c r="J179" s="127">
        <v>280</v>
      </c>
    </row>
    <row r="180" spans="1:10" ht="13.5" customHeight="1" outlineLevel="1">
      <c r="A180" s="14" t="s">
        <v>1375</v>
      </c>
      <c r="B180" s="14">
        <v>191</v>
      </c>
      <c r="C180" s="14">
        <v>6122</v>
      </c>
      <c r="D180" s="14">
        <v>3419</v>
      </c>
      <c r="E180" s="15" t="s">
        <v>467</v>
      </c>
      <c r="F180" s="879">
        <v>0</v>
      </c>
      <c r="G180" s="891">
        <v>0</v>
      </c>
      <c r="H180" s="853">
        <v>0</v>
      </c>
      <c r="I180" s="853">
        <v>0</v>
      </c>
      <c r="J180" s="127">
        <v>0</v>
      </c>
    </row>
    <row r="181" spans="1:10" ht="13.5" customHeight="1" outlineLevel="1">
      <c r="A181" s="14" t="s">
        <v>1375</v>
      </c>
      <c r="B181" s="14">
        <v>191</v>
      </c>
      <c r="C181" s="14">
        <v>6121</v>
      </c>
      <c r="D181" s="14">
        <v>3419</v>
      </c>
      <c r="E181" s="15" t="s">
        <v>466</v>
      </c>
      <c r="F181" s="879">
        <v>0</v>
      </c>
      <c r="G181" s="891">
        <v>0</v>
      </c>
      <c r="H181" s="853">
        <v>0</v>
      </c>
      <c r="I181" s="853">
        <v>0</v>
      </c>
      <c r="J181" s="127">
        <v>0</v>
      </c>
    </row>
    <row r="182" spans="1:10" ht="13.5" customHeight="1" outlineLevel="1">
      <c r="A182" s="14" t="s">
        <v>1375</v>
      </c>
      <c r="B182" s="14">
        <v>191</v>
      </c>
      <c r="C182" s="14">
        <v>6121</v>
      </c>
      <c r="D182" s="14">
        <v>3419</v>
      </c>
      <c r="E182" s="15" t="s">
        <v>1164</v>
      </c>
      <c r="F182" s="879">
        <v>0</v>
      </c>
      <c r="G182" s="891">
        <v>0</v>
      </c>
      <c r="H182" s="853">
        <v>0</v>
      </c>
      <c r="I182" s="853">
        <v>1710</v>
      </c>
      <c r="J182" s="127">
        <v>0</v>
      </c>
    </row>
    <row r="183" spans="1:10" ht="13.5" customHeight="1" outlineLevel="1">
      <c r="A183" s="14" t="s">
        <v>1375</v>
      </c>
      <c r="B183" s="14">
        <v>191</v>
      </c>
      <c r="C183" s="14">
        <v>6122</v>
      </c>
      <c r="D183" s="14">
        <v>3419</v>
      </c>
      <c r="E183" s="15" t="s">
        <v>579</v>
      </c>
      <c r="F183" s="879">
        <v>0</v>
      </c>
      <c r="G183" s="891">
        <v>0</v>
      </c>
      <c r="H183" s="853">
        <v>0</v>
      </c>
      <c r="I183" s="853">
        <v>700</v>
      </c>
      <c r="J183" s="127">
        <v>0</v>
      </c>
    </row>
    <row r="184" spans="1:10" ht="13.5" customHeight="1" outlineLevel="1">
      <c r="A184" s="14" t="s">
        <v>1375</v>
      </c>
      <c r="B184" s="14">
        <v>191</v>
      </c>
      <c r="C184" s="14">
        <v>6122</v>
      </c>
      <c r="D184" s="14">
        <v>3419</v>
      </c>
      <c r="E184" s="15" t="s">
        <v>580</v>
      </c>
      <c r="F184" s="879">
        <v>0</v>
      </c>
      <c r="G184" s="891">
        <v>0</v>
      </c>
      <c r="H184" s="853">
        <v>0</v>
      </c>
      <c r="I184" s="853">
        <v>1600</v>
      </c>
      <c r="J184" s="127">
        <v>0</v>
      </c>
    </row>
    <row r="185" spans="1:10" ht="13.5" customHeight="1">
      <c r="A185" s="858"/>
      <c r="B185" s="857" t="s">
        <v>596</v>
      </c>
      <c r="C185" s="856"/>
      <c r="D185" s="856"/>
      <c r="E185" s="859" t="s">
        <v>439</v>
      </c>
      <c r="F185" s="880">
        <f>SUBTOTAL(9,F179:F184)</f>
        <v>0</v>
      </c>
      <c r="G185" s="892">
        <f>SUBTOTAL(9,G179:G184)</f>
        <v>0</v>
      </c>
      <c r="H185" s="860">
        <f>SUBTOTAL(9,H179:H184)</f>
        <v>0</v>
      </c>
      <c r="I185" s="860">
        <f>SUBTOTAL(9,I179:I184)</f>
        <v>4010</v>
      </c>
      <c r="J185" s="902">
        <f>SUBTOTAL(9,J179:J184)</f>
        <v>280</v>
      </c>
    </row>
    <row r="186" spans="1:56" s="8" customFormat="1" ht="13.5" customHeight="1">
      <c r="A186" s="14">
        <v>6034</v>
      </c>
      <c r="B186" s="14">
        <v>201</v>
      </c>
      <c r="C186" s="14">
        <v>6351</v>
      </c>
      <c r="D186" s="14">
        <v>3111</v>
      </c>
      <c r="E186" s="15" t="s">
        <v>541</v>
      </c>
      <c r="F186" s="879">
        <v>0</v>
      </c>
      <c r="G186" s="891">
        <v>0</v>
      </c>
      <c r="H186" s="853">
        <v>0</v>
      </c>
      <c r="I186" s="853">
        <v>0</v>
      </c>
      <c r="J186" s="127">
        <v>5000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10" ht="13.5" customHeight="1">
      <c r="A187" s="858"/>
      <c r="B187" s="857" t="s">
        <v>1626</v>
      </c>
      <c r="C187" s="858"/>
      <c r="D187" s="858"/>
      <c r="E187" s="859" t="s">
        <v>1622</v>
      </c>
      <c r="F187" s="880">
        <f>SUBTOTAL(9,F186)</f>
        <v>0</v>
      </c>
      <c r="G187" s="892">
        <f>SUBTOTAL(9,G186)</f>
        <v>0</v>
      </c>
      <c r="H187" s="860">
        <f>SUBTOTAL(9,H186)</f>
        <v>0</v>
      </c>
      <c r="I187" s="860">
        <f>SUBTOTAL(9,I186)</f>
        <v>0</v>
      </c>
      <c r="J187" s="902">
        <f>SUBTOTAL(9,J186)</f>
        <v>5000</v>
      </c>
    </row>
    <row r="188" spans="1:56" s="8" customFormat="1" ht="13.5" customHeight="1">
      <c r="A188" s="14" t="s">
        <v>1375</v>
      </c>
      <c r="B188" s="14">
        <v>206</v>
      </c>
      <c r="C188" s="14">
        <v>6351</v>
      </c>
      <c r="D188" s="14">
        <v>3111</v>
      </c>
      <c r="E188" s="15" t="s">
        <v>541</v>
      </c>
      <c r="F188" s="879">
        <v>0</v>
      </c>
      <c r="G188" s="891">
        <v>535.1</v>
      </c>
      <c r="H188" s="853">
        <v>0</v>
      </c>
      <c r="I188" s="853">
        <v>0</v>
      </c>
      <c r="J188" s="127">
        <v>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10" ht="13.5" customHeight="1">
      <c r="A189" s="858"/>
      <c r="B189" s="857" t="s">
        <v>248</v>
      </c>
      <c r="C189" s="858"/>
      <c r="D189" s="858"/>
      <c r="E189" s="859" t="s">
        <v>43</v>
      </c>
      <c r="F189" s="880">
        <f>SUBTOTAL(9,F188)</f>
        <v>0</v>
      </c>
      <c r="G189" s="892">
        <f>SUBTOTAL(9,G188)</f>
        <v>535.1</v>
      </c>
      <c r="H189" s="860">
        <f>SUBTOTAL(9,H188)</f>
        <v>0</v>
      </c>
      <c r="I189" s="860">
        <f>SUBTOTAL(9,I188)</f>
        <v>0</v>
      </c>
      <c r="J189" s="902">
        <f>SUBTOTAL(9,J188)</f>
        <v>0</v>
      </c>
    </row>
    <row r="190" spans="1:10" ht="13.5" customHeight="1">
      <c r="A190" s="14" t="s">
        <v>1375</v>
      </c>
      <c r="B190" s="14">
        <v>209</v>
      </c>
      <c r="C190" s="14">
        <v>6351</v>
      </c>
      <c r="D190" s="14">
        <v>3111</v>
      </c>
      <c r="E190" s="15" t="s">
        <v>541</v>
      </c>
      <c r="F190" s="879">
        <v>0</v>
      </c>
      <c r="G190" s="891">
        <v>732</v>
      </c>
      <c r="H190" s="853">
        <v>0</v>
      </c>
      <c r="I190" s="853">
        <v>0</v>
      </c>
      <c r="J190" s="127">
        <v>0</v>
      </c>
    </row>
    <row r="191" spans="1:10" ht="13.5" customHeight="1">
      <c r="A191" s="858"/>
      <c r="B191" s="857" t="s">
        <v>600</v>
      </c>
      <c r="C191" s="858"/>
      <c r="D191" s="858"/>
      <c r="E191" s="859" t="s">
        <v>46</v>
      </c>
      <c r="F191" s="880">
        <f>SUM(F190)</f>
        <v>0</v>
      </c>
      <c r="G191" s="892">
        <f>SUBTOTAL(9,G190)</f>
        <v>732</v>
      </c>
      <c r="H191" s="860">
        <f>SUBTOTAL(9,H190)</f>
        <v>0</v>
      </c>
      <c r="I191" s="860">
        <f>SUBTOTAL(9,I190)</f>
        <v>0</v>
      </c>
      <c r="J191" s="902">
        <f>SUBTOTAL(9,J190)</f>
        <v>0</v>
      </c>
    </row>
    <row r="192" spans="1:10" ht="13.5" customHeight="1">
      <c r="A192" s="14" t="s">
        <v>1375</v>
      </c>
      <c r="B192" s="14">
        <v>212</v>
      </c>
      <c r="C192" s="14">
        <v>6351</v>
      </c>
      <c r="D192" s="14">
        <v>3111</v>
      </c>
      <c r="E192" s="15" t="s">
        <v>541</v>
      </c>
      <c r="F192" s="879">
        <v>0</v>
      </c>
      <c r="G192" s="891">
        <v>125</v>
      </c>
      <c r="H192" s="853">
        <v>0</v>
      </c>
      <c r="I192" s="853">
        <v>0</v>
      </c>
      <c r="J192" s="127">
        <v>0</v>
      </c>
    </row>
    <row r="193" spans="1:10" ht="13.5" customHeight="1">
      <c r="A193" s="858"/>
      <c r="B193" s="857" t="s">
        <v>1565</v>
      </c>
      <c r="C193" s="858"/>
      <c r="D193" s="858"/>
      <c r="E193" s="859" t="s">
        <v>1470</v>
      </c>
      <c r="F193" s="880">
        <f>SUM(F192)</f>
        <v>0</v>
      </c>
      <c r="G193" s="892">
        <f>SUBTOTAL(9,G192)</f>
        <v>125</v>
      </c>
      <c r="H193" s="860">
        <f>SUBTOTAL(9,H192)</f>
        <v>0</v>
      </c>
      <c r="I193" s="860">
        <f>SUBTOTAL(9,I192)</f>
        <v>0</v>
      </c>
      <c r="J193" s="902">
        <f>SUBTOTAL(9,J192)</f>
        <v>0</v>
      </c>
    </row>
    <row r="194" spans="1:10" ht="13.5" customHeight="1">
      <c r="A194" s="14" t="s">
        <v>1375</v>
      </c>
      <c r="B194" s="14">
        <v>217</v>
      </c>
      <c r="C194" s="14">
        <v>6351</v>
      </c>
      <c r="D194" s="14">
        <v>3113</v>
      </c>
      <c r="E194" s="15" t="s">
        <v>541</v>
      </c>
      <c r="F194" s="879">
        <v>0</v>
      </c>
      <c r="G194" s="891">
        <v>1500</v>
      </c>
      <c r="H194" s="853">
        <v>0</v>
      </c>
      <c r="I194" s="853">
        <v>0</v>
      </c>
      <c r="J194" s="127">
        <v>0</v>
      </c>
    </row>
    <row r="195" spans="1:10" ht="13.5" customHeight="1">
      <c r="A195" s="858"/>
      <c r="B195" s="857" t="s">
        <v>1572</v>
      </c>
      <c r="C195" s="856"/>
      <c r="D195" s="856"/>
      <c r="E195" s="859" t="s">
        <v>49</v>
      </c>
      <c r="F195" s="880">
        <f>SUBTOTAL(9,F194)</f>
        <v>0</v>
      </c>
      <c r="G195" s="892">
        <f>SUBTOTAL(9,G194)</f>
        <v>1500</v>
      </c>
      <c r="H195" s="860">
        <f>SUBTOTAL(9,H194)</f>
        <v>0</v>
      </c>
      <c r="I195" s="860">
        <f>SUBTOTAL(9,I194)</f>
        <v>0</v>
      </c>
      <c r="J195" s="902">
        <f>SUBTOTAL(9,J194)</f>
        <v>0</v>
      </c>
    </row>
    <row r="196" spans="1:10" ht="13.5" customHeight="1">
      <c r="A196" s="14" t="s">
        <v>1375</v>
      </c>
      <c r="B196" s="14">
        <v>220</v>
      </c>
      <c r="C196" s="14">
        <v>6351</v>
      </c>
      <c r="D196" s="14">
        <v>3113</v>
      </c>
      <c r="E196" s="15" t="s">
        <v>541</v>
      </c>
      <c r="F196" s="879">
        <v>0</v>
      </c>
      <c r="G196" s="891">
        <v>4192.6</v>
      </c>
      <c r="H196" s="853">
        <v>0</v>
      </c>
      <c r="I196" s="853">
        <v>0</v>
      </c>
      <c r="J196" s="127">
        <v>0</v>
      </c>
    </row>
    <row r="197" spans="1:10" ht="13.5" customHeight="1">
      <c r="A197" s="858"/>
      <c r="B197" s="857" t="s">
        <v>606</v>
      </c>
      <c r="C197" s="856"/>
      <c r="D197" s="856"/>
      <c r="E197" s="859" t="s">
        <v>1474</v>
      </c>
      <c r="F197" s="880">
        <f>SUBTOTAL(9,F196)</f>
        <v>0</v>
      </c>
      <c r="G197" s="892">
        <f>SUBTOTAL(9,G196)</f>
        <v>4192.6</v>
      </c>
      <c r="H197" s="860">
        <f>SUBTOTAL(9,H196)</f>
        <v>0</v>
      </c>
      <c r="I197" s="860">
        <f>SUBTOTAL(9,I196)</f>
        <v>0</v>
      </c>
      <c r="J197" s="902">
        <f>SUBTOTAL(9,J196)</f>
        <v>0</v>
      </c>
    </row>
    <row r="198" spans="1:10" ht="13.5" customHeight="1">
      <c r="A198" s="14">
        <v>6035</v>
      </c>
      <c r="B198" s="14">
        <v>221</v>
      </c>
      <c r="C198" s="14">
        <v>6351</v>
      </c>
      <c r="D198" s="14">
        <v>3113</v>
      </c>
      <c r="E198" s="15" t="s">
        <v>541</v>
      </c>
      <c r="F198" s="879">
        <v>0</v>
      </c>
      <c r="G198" s="891">
        <v>0</v>
      </c>
      <c r="H198" s="853">
        <v>0</v>
      </c>
      <c r="I198" s="853">
        <v>0</v>
      </c>
      <c r="J198" s="127">
        <v>2500</v>
      </c>
    </row>
    <row r="199" spans="1:10" ht="13.5" customHeight="1">
      <c r="A199" s="858"/>
      <c r="B199" s="857" t="s">
        <v>607</v>
      </c>
      <c r="C199" s="856"/>
      <c r="D199" s="856"/>
      <c r="E199" s="859" t="s">
        <v>608</v>
      </c>
      <c r="F199" s="880">
        <f>SUBTOTAL(9,F198)</f>
        <v>0</v>
      </c>
      <c r="G199" s="892">
        <f>SUBTOTAL(9,G198)</f>
        <v>0</v>
      </c>
      <c r="H199" s="860">
        <f>SUBTOTAL(9,H198)</f>
        <v>0</v>
      </c>
      <c r="I199" s="860">
        <f>SUBTOTAL(9,I198)</f>
        <v>0</v>
      </c>
      <c r="J199" s="902">
        <f>SUBTOTAL(9,J198)</f>
        <v>2500</v>
      </c>
    </row>
    <row r="200" spans="1:10" ht="13.5" customHeight="1">
      <c r="A200" s="14" t="s">
        <v>1375</v>
      </c>
      <c r="B200" s="14">
        <v>224</v>
      </c>
      <c r="C200" s="14">
        <v>6351</v>
      </c>
      <c r="D200" s="14">
        <v>3113</v>
      </c>
      <c r="E200" s="15" t="s">
        <v>541</v>
      </c>
      <c r="F200" s="879">
        <v>0</v>
      </c>
      <c r="G200" s="891">
        <v>50</v>
      </c>
      <c r="H200" s="853">
        <v>0</v>
      </c>
      <c r="I200" s="853">
        <v>0</v>
      </c>
      <c r="J200" s="127">
        <v>0</v>
      </c>
    </row>
    <row r="201" spans="1:10" ht="13.5" customHeight="1">
      <c r="A201" s="858"/>
      <c r="B201" s="857" t="s">
        <v>1583</v>
      </c>
      <c r="C201" s="856"/>
      <c r="D201" s="856"/>
      <c r="E201" s="859" t="s">
        <v>249</v>
      </c>
      <c r="F201" s="880">
        <f>SUBTOTAL(9,F200)</f>
        <v>0</v>
      </c>
      <c r="G201" s="892">
        <f>SUBTOTAL(9,G200)</f>
        <v>50</v>
      </c>
      <c r="H201" s="860">
        <f>SUBTOTAL(9,H200)</f>
        <v>0</v>
      </c>
      <c r="I201" s="860">
        <f>SUBTOTAL(9,I200)</f>
        <v>0</v>
      </c>
      <c r="J201" s="902">
        <f>SUBTOTAL(9,J200)</f>
        <v>0</v>
      </c>
    </row>
    <row r="202" spans="1:10" ht="13.5" customHeight="1">
      <c r="A202" s="14" t="s">
        <v>1375</v>
      </c>
      <c r="B202" s="14">
        <v>225</v>
      </c>
      <c r="C202" s="14">
        <v>6351</v>
      </c>
      <c r="D202" s="14">
        <v>3113</v>
      </c>
      <c r="E202" s="15" t="s">
        <v>541</v>
      </c>
      <c r="F202" s="879">
        <v>0</v>
      </c>
      <c r="G202" s="891">
        <v>172</v>
      </c>
      <c r="H202" s="853">
        <v>0</v>
      </c>
      <c r="I202" s="853">
        <v>0</v>
      </c>
      <c r="J202" s="127">
        <v>0</v>
      </c>
    </row>
    <row r="203" spans="1:10" ht="13.5" customHeight="1">
      <c r="A203" s="858"/>
      <c r="B203" s="857" t="s">
        <v>612</v>
      </c>
      <c r="C203" s="856"/>
      <c r="D203" s="856"/>
      <c r="E203" s="859" t="s">
        <v>250</v>
      </c>
      <c r="F203" s="880">
        <f>SUBTOTAL(9,F202)</f>
        <v>0</v>
      </c>
      <c r="G203" s="892">
        <f>SUBTOTAL(9,G202)</f>
        <v>172</v>
      </c>
      <c r="H203" s="860">
        <f>SUBTOTAL(9,H202)</f>
        <v>0</v>
      </c>
      <c r="I203" s="860">
        <f>SUBTOTAL(9,I202)</f>
        <v>0</v>
      </c>
      <c r="J203" s="902">
        <f>SUBTOTAL(9,J202)</f>
        <v>0</v>
      </c>
    </row>
    <row r="204" spans="1:10" ht="13.5" customHeight="1">
      <c r="A204" s="14" t="s">
        <v>1375</v>
      </c>
      <c r="B204" s="14">
        <v>228</v>
      </c>
      <c r="C204" s="14">
        <v>6351</v>
      </c>
      <c r="D204" s="14">
        <v>3113</v>
      </c>
      <c r="E204" s="15" t="s">
        <v>541</v>
      </c>
      <c r="F204" s="879">
        <v>0</v>
      </c>
      <c r="G204" s="891">
        <v>185</v>
      </c>
      <c r="H204" s="853">
        <v>0</v>
      </c>
      <c r="I204" s="853">
        <v>500</v>
      </c>
      <c r="J204" s="127">
        <v>0</v>
      </c>
    </row>
    <row r="205" spans="1:10" ht="12" customHeight="1">
      <c r="A205" s="858"/>
      <c r="B205" s="857" t="s">
        <v>614</v>
      </c>
      <c r="C205" s="856"/>
      <c r="D205" s="856"/>
      <c r="E205" s="859" t="s">
        <v>54</v>
      </c>
      <c r="F205" s="880">
        <f>SUBTOTAL(9,F204)</f>
        <v>0</v>
      </c>
      <c r="G205" s="892">
        <f>SUBTOTAL(9,G204)</f>
        <v>185</v>
      </c>
      <c r="H205" s="860">
        <f>SUBTOTAL(9,H204)</f>
        <v>0</v>
      </c>
      <c r="I205" s="860">
        <f>SUBTOTAL(9,I204)</f>
        <v>500</v>
      </c>
      <c r="J205" s="902">
        <f>SUBTOTAL(9,J204)</f>
        <v>0</v>
      </c>
    </row>
    <row r="206" spans="1:10" ht="12" customHeight="1">
      <c r="A206" s="14" t="s">
        <v>1375</v>
      </c>
      <c r="B206" s="14">
        <v>230</v>
      </c>
      <c r="C206" s="14">
        <v>6351</v>
      </c>
      <c r="D206" s="14">
        <v>3111</v>
      </c>
      <c r="E206" s="15" t="s">
        <v>541</v>
      </c>
      <c r="F206" s="879">
        <v>0</v>
      </c>
      <c r="G206" s="891">
        <v>174.1</v>
      </c>
      <c r="H206" s="853">
        <v>0</v>
      </c>
      <c r="I206" s="853">
        <v>0</v>
      </c>
      <c r="J206" s="127">
        <v>0</v>
      </c>
    </row>
    <row r="207" spans="1:10" ht="12" customHeight="1">
      <c r="A207" s="858"/>
      <c r="B207" s="857" t="s">
        <v>634</v>
      </c>
      <c r="C207" s="856"/>
      <c r="D207" s="856"/>
      <c r="E207" s="859" t="s">
        <v>251</v>
      </c>
      <c r="F207" s="880">
        <f>SUM(F206)</f>
        <v>0</v>
      </c>
      <c r="G207" s="892">
        <f>SUBTOTAL(9,G206)</f>
        <v>174.1</v>
      </c>
      <c r="H207" s="860">
        <f>SUBTOTAL(9,H206)</f>
        <v>0</v>
      </c>
      <c r="I207" s="860">
        <f>SUBTOTAL(9,I206)</f>
        <v>0</v>
      </c>
      <c r="J207" s="902">
        <f>SUBTOTAL(9,J206)</f>
        <v>0</v>
      </c>
    </row>
    <row r="208" spans="1:10" ht="12" customHeight="1">
      <c r="A208" s="14" t="s">
        <v>1375</v>
      </c>
      <c r="B208" s="14">
        <v>232</v>
      </c>
      <c r="C208" s="14">
        <v>6351</v>
      </c>
      <c r="D208" s="14">
        <v>3111</v>
      </c>
      <c r="E208" s="15" t="s">
        <v>541</v>
      </c>
      <c r="F208" s="879">
        <v>0</v>
      </c>
      <c r="G208" s="891">
        <v>691.4</v>
      </c>
      <c r="H208" s="853">
        <v>0</v>
      </c>
      <c r="I208" s="853">
        <v>43.5</v>
      </c>
      <c r="J208" s="127">
        <v>0</v>
      </c>
    </row>
    <row r="209" spans="1:10" ht="12" customHeight="1">
      <c r="A209" s="858"/>
      <c r="B209" s="857" t="s">
        <v>699</v>
      </c>
      <c r="C209" s="856"/>
      <c r="D209" s="856"/>
      <c r="E209" s="859" t="s">
        <v>1249</v>
      </c>
      <c r="F209" s="880">
        <f>SUBTOTAL(9,F208)</f>
        <v>0</v>
      </c>
      <c r="G209" s="892">
        <f>SUBTOTAL(9,G208)</f>
        <v>691.4</v>
      </c>
      <c r="H209" s="860">
        <f>SUBTOTAL(9,H208)</f>
        <v>0</v>
      </c>
      <c r="I209" s="860">
        <f>SUBTOTAL(9,I208)</f>
        <v>43.5</v>
      </c>
      <c r="J209" s="902">
        <f>SUBTOTAL(9,J208)</f>
        <v>0</v>
      </c>
    </row>
    <row r="210" spans="1:10" ht="12" customHeight="1">
      <c r="A210" s="14" t="s">
        <v>1375</v>
      </c>
      <c r="B210" s="14">
        <v>234</v>
      </c>
      <c r="C210" s="14">
        <v>6351</v>
      </c>
      <c r="D210" s="14">
        <v>3111</v>
      </c>
      <c r="E210" s="15" t="s">
        <v>541</v>
      </c>
      <c r="F210" s="879">
        <v>0</v>
      </c>
      <c r="G210" s="891">
        <v>0</v>
      </c>
      <c r="H210" s="853">
        <v>0</v>
      </c>
      <c r="I210" s="853">
        <v>135</v>
      </c>
      <c r="J210" s="127">
        <v>0</v>
      </c>
    </row>
    <row r="211" spans="1:10" ht="12" customHeight="1">
      <c r="A211" s="858"/>
      <c r="B211" s="857" t="s">
        <v>705</v>
      </c>
      <c r="C211" s="856"/>
      <c r="D211" s="856"/>
      <c r="E211" s="859" t="s">
        <v>1253</v>
      </c>
      <c r="F211" s="880">
        <f>SUBTOTAL(9,F210)</f>
        <v>0</v>
      </c>
      <c r="G211" s="892">
        <f>SUBTOTAL(9,G210)</f>
        <v>0</v>
      </c>
      <c r="H211" s="860">
        <f>SUBTOTAL(9,H210)</f>
        <v>0</v>
      </c>
      <c r="I211" s="860">
        <f>SUBTOTAL(9,I210)</f>
        <v>135</v>
      </c>
      <c r="J211" s="902">
        <f>SUBTOTAL(9,J210)</f>
        <v>0</v>
      </c>
    </row>
    <row r="212" spans="1:10" ht="12" customHeight="1">
      <c r="A212" s="14">
        <v>6036</v>
      </c>
      <c r="B212" s="14">
        <v>237</v>
      </c>
      <c r="C212" s="14">
        <v>6351</v>
      </c>
      <c r="D212" s="14">
        <v>3113</v>
      </c>
      <c r="E212" s="15" t="s">
        <v>541</v>
      </c>
      <c r="F212" s="879">
        <v>0</v>
      </c>
      <c r="G212" s="891">
        <v>0</v>
      </c>
      <c r="H212" s="853">
        <v>0</v>
      </c>
      <c r="I212" s="853">
        <v>0</v>
      </c>
      <c r="J212" s="127">
        <v>1500</v>
      </c>
    </row>
    <row r="213" spans="1:10" ht="12" customHeight="1">
      <c r="A213" s="858"/>
      <c r="B213" s="857" t="s">
        <v>708</v>
      </c>
      <c r="C213" s="856"/>
      <c r="D213" s="856"/>
      <c r="E213" s="859" t="s">
        <v>1478</v>
      </c>
      <c r="F213" s="880">
        <f>SUBTOTAL(9,F212)</f>
        <v>0</v>
      </c>
      <c r="G213" s="892">
        <f>SUBTOTAL(9,G212)</f>
        <v>0</v>
      </c>
      <c r="H213" s="860">
        <f>SUBTOTAL(9,H212)</f>
        <v>0</v>
      </c>
      <c r="I213" s="860">
        <f>SUBTOTAL(9,I212)</f>
        <v>0</v>
      </c>
      <c r="J213" s="902">
        <f>SUBTOTAL(9,J212)</f>
        <v>1500</v>
      </c>
    </row>
    <row r="214" spans="1:56" s="8" customFormat="1" ht="12" customHeight="1">
      <c r="A214" s="14" t="s">
        <v>1375</v>
      </c>
      <c r="B214" s="14">
        <v>238</v>
      </c>
      <c r="C214" s="14">
        <v>6351</v>
      </c>
      <c r="D214" s="14">
        <v>3141</v>
      </c>
      <c r="E214" s="15" t="s">
        <v>541</v>
      </c>
      <c r="F214" s="879">
        <v>0</v>
      </c>
      <c r="G214" s="891">
        <v>250</v>
      </c>
      <c r="H214" s="853">
        <v>0</v>
      </c>
      <c r="I214" s="853">
        <v>0</v>
      </c>
      <c r="J214" s="127">
        <v>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10" ht="12" customHeight="1">
      <c r="A215" s="858"/>
      <c r="B215" s="857" t="s">
        <v>709</v>
      </c>
      <c r="C215" s="856"/>
      <c r="D215" s="856"/>
      <c r="E215" s="859" t="s">
        <v>1255</v>
      </c>
      <c r="F215" s="880">
        <v>0</v>
      </c>
      <c r="G215" s="892">
        <f>SUBTOTAL(9,G214)</f>
        <v>250</v>
      </c>
      <c r="H215" s="860">
        <f>SUBTOTAL(9,H214)</f>
        <v>0</v>
      </c>
      <c r="I215" s="860">
        <f>SUBTOTAL(9,I214)</f>
        <v>0</v>
      </c>
      <c r="J215" s="902">
        <f>SUBTOTAL(9,J214)</f>
        <v>0</v>
      </c>
    </row>
    <row r="216" spans="1:56" s="8" customFormat="1" ht="12" customHeight="1">
      <c r="A216" s="14" t="s">
        <v>1375</v>
      </c>
      <c r="B216" s="14">
        <v>261</v>
      </c>
      <c r="C216" s="14">
        <v>6351</v>
      </c>
      <c r="D216" s="14">
        <v>3539</v>
      </c>
      <c r="E216" s="15" t="s">
        <v>541</v>
      </c>
      <c r="F216" s="879">
        <v>0</v>
      </c>
      <c r="G216" s="891">
        <v>155</v>
      </c>
      <c r="H216" s="853">
        <v>0</v>
      </c>
      <c r="I216" s="853">
        <v>0</v>
      </c>
      <c r="J216" s="127">
        <v>0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10" s="369" customFormat="1" ht="12" customHeight="1">
      <c r="A217" s="858"/>
      <c r="B217" s="857" t="s">
        <v>617</v>
      </c>
      <c r="C217" s="856"/>
      <c r="D217" s="856"/>
      <c r="E217" s="859" t="s">
        <v>1358</v>
      </c>
      <c r="F217" s="880">
        <f>SUM(F216)</f>
        <v>0</v>
      </c>
      <c r="G217" s="892">
        <f>SUBTOTAL(9,G216)</f>
        <v>155</v>
      </c>
      <c r="H217" s="860">
        <f>SUBTOTAL(9,H216)</f>
        <v>0</v>
      </c>
      <c r="I217" s="860">
        <f>SUBTOTAL(9,I216)</f>
        <v>0</v>
      </c>
      <c r="J217" s="902">
        <f>SUBTOTAL(9,J216)</f>
        <v>0</v>
      </c>
    </row>
    <row r="218" spans="1:56" s="8" customFormat="1" ht="12" customHeight="1">
      <c r="A218" s="14">
        <v>6037</v>
      </c>
      <c r="B218" s="14">
        <v>264</v>
      </c>
      <c r="C218" s="14">
        <v>6351</v>
      </c>
      <c r="D218" s="14">
        <v>4317</v>
      </c>
      <c r="E218" s="15" t="s">
        <v>541</v>
      </c>
      <c r="F218" s="879">
        <v>0</v>
      </c>
      <c r="G218" s="891">
        <v>0</v>
      </c>
      <c r="H218" s="853">
        <v>0</v>
      </c>
      <c r="I218" s="853">
        <v>0</v>
      </c>
      <c r="J218" s="127">
        <v>10000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10" ht="12" customHeight="1">
      <c r="A219" s="858"/>
      <c r="B219" s="857" t="s">
        <v>627</v>
      </c>
      <c r="C219" s="856"/>
      <c r="D219" s="856"/>
      <c r="E219" s="859" t="s">
        <v>1359</v>
      </c>
      <c r="F219" s="880">
        <f>SUM(F218)</f>
        <v>0</v>
      </c>
      <c r="G219" s="892">
        <f>SUBTOTAL(9,G218)</f>
        <v>0</v>
      </c>
      <c r="H219" s="860">
        <f>SUBTOTAL(9,H218)</f>
        <v>0</v>
      </c>
      <c r="I219" s="860">
        <f>SUBTOTAL(9,I218)</f>
        <v>0</v>
      </c>
      <c r="J219" s="902">
        <f>SUBTOTAL(9,J218)</f>
        <v>10000</v>
      </c>
    </row>
    <row r="220" spans="1:56" s="8" customFormat="1" ht="12" customHeight="1">
      <c r="A220" s="14" t="s">
        <v>1375</v>
      </c>
      <c r="B220" s="14">
        <v>265</v>
      </c>
      <c r="C220" s="14">
        <v>6351</v>
      </c>
      <c r="D220" s="14">
        <v>4312</v>
      </c>
      <c r="E220" s="15" t="s">
        <v>541</v>
      </c>
      <c r="F220" s="879">
        <v>0</v>
      </c>
      <c r="G220" s="891">
        <v>360</v>
      </c>
      <c r="H220" s="853">
        <v>0</v>
      </c>
      <c r="I220" s="853">
        <v>0</v>
      </c>
      <c r="J220" s="127">
        <v>0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10" s="369" customFormat="1" ht="12" customHeight="1">
      <c r="A221" s="858"/>
      <c r="B221" s="857" t="s">
        <v>1589</v>
      </c>
      <c r="C221" s="856"/>
      <c r="D221" s="856"/>
      <c r="E221" s="859" t="s">
        <v>1369</v>
      </c>
      <c r="F221" s="880">
        <f>SUM(F220)</f>
        <v>0</v>
      </c>
      <c r="G221" s="892">
        <f>SUBTOTAL(9,G220)</f>
        <v>360</v>
      </c>
      <c r="H221" s="860">
        <f>SUBTOTAL(9,H220)</f>
        <v>0</v>
      </c>
      <c r="I221" s="860">
        <f>SUBTOTAL(9,I220)</f>
        <v>0</v>
      </c>
      <c r="J221" s="902">
        <f>SUBTOTAL(9,J220)</f>
        <v>0</v>
      </c>
    </row>
    <row r="222" spans="1:56" s="8" customFormat="1" ht="12" customHeight="1">
      <c r="A222" s="14" t="s">
        <v>1375</v>
      </c>
      <c r="B222" s="14">
        <v>272</v>
      </c>
      <c r="C222" s="14">
        <v>6351</v>
      </c>
      <c r="D222" s="14">
        <v>3311</v>
      </c>
      <c r="E222" s="15" t="s">
        <v>541</v>
      </c>
      <c r="F222" s="879">
        <v>0</v>
      </c>
      <c r="G222" s="891">
        <v>700</v>
      </c>
      <c r="H222" s="853">
        <v>0</v>
      </c>
      <c r="I222" s="853">
        <v>0</v>
      </c>
      <c r="J222" s="127">
        <v>0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10" s="369" customFormat="1" ht="12" customHeight="1">
      <c r="A223" s="858"/>
      <c r="B223" s="857" t="s">
        <v>633</v>
      </c>
      <c r="C223" s="856"/>
      <c r="D223" s="856"/>
      <c r="E223" s="859" t="s">
        <v>56</v>
      </c>
      <c r="F223" s="880">
        <f>SUBTOTAL(9,F222)</f>
        <v>0</v>
      </c>
      <c r="G223" s="892">
        <f>SUBTOTAL(9,G222)</f>
        <v>700</v>
      </c>
      <c r="H223" s="860">
        <f>SUBTOTAL(9,H222)</f>
        <v>0</v>
      </c>
      <c r="I223" s="860">
        <f>SUBTOTAL(9,I222)</f>
        <v>0</v>
      </c>
      <c r="J223" s="902">
        <f>SUBTOTAL(9,J222)</f>
        <v>0</v>
      </c>
    </row>
    <row r="224" spans="1:56" s="8" customFormat="1" ht="12" customHeight="1">
      <c r="A224" s="14" t="s">
        <v>1375</v>
      </c>
      <c r="B224" s="14">
        <v>276</v>
      </c>
      <c r="C224" s="14">
        <v>6351</v>
      </c>
      <c r="D224" s="14">
        <v>3639</v>
      </c>
      <c r="E224" s="15" t="s">
        <v>541</v>
      </c>
      <c r="F224" s="879">
        <v>950</v>
      </c>
      <c r="G224" s="891">
        <v>950</v>
      </c>
      <c r="H224" s="853">
        <v>0</v>
      </c>
      <c r="I224" s="853">
        <v>0</v>
      </c>
      <c r="J224" s="127">
        <v>0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10" s="369" customFormat="1" ht="12" customHeight="1">
      <c r="A225" s="858"/>
      <c r="B225" s="857" t="s">
        <v>1378</v>
      </c>
      <c r="C225" s="856"/>
      <c r="D225" s="856"/>
      <c r="E225" s="859" t="s">
        <v>74</v>
      </c>
      <c r="F225" s="880">
        <f>SUBTOTAL(9,F224)</f>
        <v>950</v>
      </c>
      <c r="G225" s="892">
        <f>SUBTOTAL(9,G224)</f>
        <v>950</v>
      </c>
      <c r="H225" s="860">
        <f>SUBTOTAL(9,H224)</f>
        <v>0</v>
      </c>
      <c r="I225" s="860">
        <f>SUBTOTAL(9,I224)</f>
        <v>0</v>
      </c>
      <c r="J225" s="902">
        <f>SUBTOTAL(9,J224)</f>
        <v>0</v>
      </c>
    </row>
    <row r="226" spans="1:10" ht="12" customHeight="1">
      <c r="A226" s="14">
        <v>6038</v>
      </c>
      <c r="B226" s="14">
        <v>403</v>
      </c>
      <c r="C226" s="14">
        <v>6313</v>
      </c>
      <c r="D226" s="14">
        <v>2221</v>
      </c>
      <c r="E226" s="15" t="s">
        <v>208</v>
      </c>
      <c r="F226" s="879">
        <v>25000</v>
      </c>
      <c r="G226" s="891">
        <v>15800</v>
      </c>
      <c r="H226" s="853">
        <v>30000</v>
      </c>
      <c r="I226" s="853">
        <v>30000</v>
      </c>
      <c r="J226" s="127">
        <v>1000</v>
      </c>
    </row>
    <row r="227" spans="1:10" ht="12" customHeight="1">
      <c r="A227" s="858"/>
      <c r="B227" s="857" t="s">
        <v>629</v>
      </c>
      <c r="C227" s="856"/>
      <c r="D227" s="856"/>
      <c r="E227" s="859" t="s">
        <v>1600</v>
      </c>
      <c r="F227" s="880">
        <f>SUBTOTAL(9,F226)</f>
        <v>25000</v>
      </c>
      <c r="G227" s="892">
        <f>SUBTOTAL(9,G226)</f>
        <v>15800</v>
      </c>
      <c r="H227" s="860">
        <f>SUBTOTAL(9,H226)</f>
        <v>30000</v>
      </c>
      <c r="I227" s="860">
        <f>SUBTOTAL(9,I226)</f>
        <v>30000</v>
      </c>
      <c r="J227" s="902">
        <f>SUBTOTAL(9,J226)</f>
        <v>1000</v>
      </c>
    </row>
    <row r="228" spans="1:10" ht="12" customHeight="1">
      <c r="A228" s="14" t="s">
        <v>1375</v>
      </c>
      <c r="B228" s="18">
        <v>410</v>
      </c>
      <c r="C228" s="18">
        <v>6121</v>
      </c>
      <c r="D228" s="18">
        <v>3612</v>
      </c>
      <c r="E228" s="1" t="s">
        <v>721</v>
      </c>
      <c r="F228" s="879">
        <v>0</v>
      </c>
      <c r="G228" s="891">
        <v>82.6</v>
      </c>
      <c r="H228" s="853">
        <v>2300</v>
      </c>
      <c r="I228" s="853">
        <v>2300</v>
      </c>
      <c r="J228" s="127">
        <v>0</v>
      </c>
    </row>
    <row r="229" spans="1:10" ht="12" customHeight="1">
      <c r="A229" s="14" t="s">
        <v>1375</v>
      </c>
      <c r="B229" s="18">
        <v>410</v>
      </c>
      <c r="C229" s="18">
        <v>6121</v>
      </c>
      <c r="D229" s="18">
        <v>3612</v>
      </c>
      <c r="E229" s="1" t="s">
        <v>252</v>
      </c>
      <c r="F229" s="904">
        <v>3000</v>
      </c>
      <c r="G229" s="905">
        <v>0</v>
      </c>
      <c r="H229" s="853">
        <v>0</v>
      </c>
      <c r="I229" s="853">
        <v>0</v>
      </c>
      <c r="J229" s="127">
        <v>0</v>
      </c>
    </row>
    <row r="230" spans="1:10" ht="12" customHeight="1">
      <c r="A230" s="14" t="s">
        <v>1375</v>
      </c>
      <c r="B230" s="18">
        <v>410</v>
      </c>
      <c r="C230" s="18">
        <v>6121</v>
      </c>
      <c r="D230" s="18">
        <v>3612</v>
      </c>
      <c r="E230" s="1" t="s">
        <v>1459</v>
      </c>
      <c r="F230" s="904">
        <v>14000</v>
      </c>
      <c r="G230" s="905">
        <v>351.4</v>
      </c>
      <c r="H230" s="853">
        <v>12000</v>
      </c>
      <c r="I230" s="853">
        <v>18700</v>
      </c>
      <c r="J230" s="127">
        <v>0</v>
      </c>
    </row>
    <row r="231" spans="1:10" ht="12" customHeight="1">
      <c r="A231" s="14" t="s">
        <v>1375</v>
      </c>
      <c r="B231" s="18">
        <v>410</v>
      </c>
      <c r="C231" s="18">
        <v>6121</v>
      </c>
      <c r="D231" s="18">
        <v>3612</v>
      </c>
      <c r="E231" s="1" t="s">
        <v>209</v>
      </c>
      <c r="F231" s="879">
        <v>0</v>
      </c>
      <c r="G231" s="891">
        <v>0</v>
      </c>
      <c r="H231" s="853">
        <v>0</v>
      </c>
      <c r="I231" s="853">
        <v>500</v>
      </c>
      <c r="J231" s="127">
        <v>0</v>
      </c>
    </row>
    <row r="232" spans="1:10" ht="12" customHeight="1">
      <c r="A232" s="14" t="s">
        <v>1375</v>
      </c>
      <c r="B232" s="18">
        <v>410</v>
      </c>
      <c r="C232" s="18">
        <v>6126</v>
      </c>
      <c r="D232" s="18">
        <v>3612</v>
      </c>
      <c r="E232" s="1" t="s">
        <v>253</v>
      </c>
      <c r="F232" s="904">
        <v>0</v>
      </c>
      <c r="G232" s="905">
        <v>55.1</v>
      </c>
      <c r="H232" s="853">
        <v>0</v>
      </c>
      <c r="I232" s="853">
        <v>0</v>
      </c>
      <c r="J232" s="127">
        <v>0</v>
      </c>
    </row>
    <row r="233" spans="1:10" ht="12" customHeight="1">
      <c r="A233" s="14" t="s">
        <v>1375</v>
      </c>
      <c r="B233" s="18">
        <v>410</v>
      </c>
      <c r="C233" s="18">
        <v>6126</v>
      </c>
      <c r="D233" s="18">
        <v>3612</v>
      </c>
      <c r="E233" s="15" t="s">
        <v>233</v>
      </c>
      <c r="F233" s="904">
        <v>1000</v>
      </c>
      <c r="G233" s="905">
        <v>2008.4</v>
      </c>
      <c r="H233" s="853">
        <v>0</v>
      </c>
      <c r="I233" s="853">
        <v>0</v>
      </c>
      <c r="J233" s="127">
        <v>0</v>
      </c>
    </row>
    <row r="234" spans="1:10" ht="12" customHeight="1">
      <c r="A234" s="14" t="s">
        <v>1375</v>
      </c>
      <c r="B234" s="18">
        <v>410</v>
      </c>
      <c r="C234" s="18">
        <v>6121</v>
      </c>
      <c r="D234" s="18">
        <v>3612</v>
      </c>
      <c r="E234" s="1" t="s">
        <v>254</v>
      </c>
      <c r="F234" s="904">
        <v>0</v>
      </c>
      <c r="G234" s="905">
        <v>5677.7</v>
      </c>
      <c r="H234" s="853">
        <v>0</v>
      </c>
      <c r="I234" s="853">
        <v>0</v>
      </c>
      <c r="J234" s="127">
        <v>0</v>
      </c>
    </row>
    <row r="235" spans="1:10" ht="12" customHeight="1">
      <c r="A235" s="14" t="s">
        <v>1375</v>
      </c>
      <c r="B235" s="18">
        <v>410</v>
      </c>
      <c r="C235" s="18">
        <v>6126</v>
      </c>
      <c r="D235" s="18">
        <v>3612</v>
      </c>
      <c r="E235" s="1" t="s">
        <v>255</v>
      </c>
      <c r="F235" s="904">
        <v>0</v>
      </c>
      <c r="G235" s="905">
        <v>0.9</v>
      </c>
      <c r="H235" s="853">
        <v>0</v>
      </c>
      <c r="I235" s="853">
        <v>0</v>
      </c>
      <c r="J235" s="127">
        <v>0</v>
      </c>
    </row>
    <row r="236" spans="1:10" ht="12" customHeight="1">
      <c r="A236" s="14" t="s">
        <v>1375</v>
      </c>
      <c r="B236" s="18">
        <v>410</v>
      </c>
      <c r="C236" s="18">
        <v>6121</v>
      </c>
      <c r="D236" s="18">
        <v>3612</v>
      </c>
      <c r="E236" s="1" t="s">
        <v>256</v>
      </c>
      <c r="F236" s="904">
        <v>0</v>
      </c>
      <c r="G236" s="905">
        <v>506.2</v>
      </c>
      <c r="H236" s="853">
        <v>0</v>
      </c>
      <c r="I236" s="853">
        <v>0</v>
      </c>
      <c r="J236" s="127">
        <v>0</v>
      </c>
    </row>
    <row r="237" spans="1:10" ht="12" customHeight="1">
      <c r="A237" s="14" t="s">
        <v>1375</v>
      </c>
      <c r="B237" s="18">
        <v>410</v>
      </c>
      <c r="C237" s="18">
        <v>6121</v>
      </c>
      <c r="D237" s="18">
        <v>3612</v>
      </c>
      <c r="E237" s="1" t="s">
        <v>257</v>
      </c>
      <c r="F237" s="904">
        <v>0</v>
      </c>
      <c r="G237" s="905">
        <v>214.6</v>
      </c>
      <c r="H237" s="853">
        <v>0</v>
      </c>
      <c r="I237" s="853">
        <v>0</v>
      </c>
      <c r="J237" s="127">
        <v>0</v>
      </c>
    </row>
    <row r="238" spans="1:10" ht="12" customHeight="1">
      <c r="A238" s="14" t="s">
        <v>1375</v>
      </c>
      <c r="B238" s="18">
        <v>410</v>
      </c>
      <c r="C238" s="18">
        <v>6121</v>
      </c>
      <c r="D238" s="18">
        <v>3612</v>
      </c>
      <c r="E238" s="1" t="s">
        <v>258</v>
      </c>
      <c r="F238" s="904">
        <v>0</v>
      </c>
      <c r="G238" s="905">
        <v>81.9</v>
      </c>
      <c r="H238" s="853">
        <v>0</v>
      </c>
      <c r="I238" s="853">
        <v>0</v>
      </c>
      <c r="J238" s="127">
        <v>0</v>
      </c>
    </row>
    <row r="239" spans="1:10" ht="12" customHeight="1" thickBot="1">
      <c r="A239" s="1074"/>
      <c r="B239" s="1075" t="s">
        <v>630</v>
      </c>
      <c r="C239" s="1076"/>
      <c r="D239" s="1076"/>
      <c r="E239" s="1077" t="s">
        <v>1601</v>
      </c>
      <c r="F239" s="1078">
        <f>SUBTOTAL(9,F228:F238)</f>
        <v>18000</v>
      </c>
      <c r="G239" s="1079">
        <f>SUBTOTAL(9,G228:G238)</f>
        <v>8978.8</v>
      </c>
      <c r="H239" s="1080">
        <f>SUBTOTAL(9,H228:H238)</f>
        <v>14300</v>
      </c>
      <c r="I239" s="1080">
        <f>SUBTOTAL(9,I228:I238)</f>
        <v>21500</v>
      </c>
      <c r="J239" s="1081">
        <f>SUBTOTAL(9,J228:J238)</f>
        <v>0</v>
      </c>
    </row>
    <row r="240" spans="1:10" ht="13.5" customHeight="1" thickBot="1" thickTop="1">
      <c r="A240" s="1173" t="s">
        <v>702</v>
      </c>
      <c r="B240" s="1173"/>
      <c r="C240" s="1173"/>
      <c r="D240" s="1173"/>
      <c r="E240" s="1173"/>
      <c r="F240" s="868">
        <f>SUBTOTAL(9,F7:F239)</f>
        <v>452342</v>
      </c>
      <c r="G240" s="868">
        <f>SUBTOTAL(9,G7:G239)</f>
        <v>532483.3999999999</v>
      </c>
      <c r="H240" s="861">
        <f>SUBTOTAL(9,H7:H239)</f>
        <v>501915</v>
      </c>
      <c r="I240" s="907">
        <f>SUBTOTAL(9,I5:I239)</f>
        <v>829002.4</v>
      </c>
      <c r="J240" s="869">
        <f>SUBTOTAL(9,J5:J239)</f>
        <v>339440</v>
      </c>
    </row>
    <row r="241" spans="1:9" ht="12" customHeight="1">
      <c r="A241" s="812"/>
      <c r="C241"/>
      <c r="D241"/>
      <c r="E241"/>
      <c r="F241" s="867"/>
      <c r="G241" s="867"/>
      <c r="H241" s="867"/>
      <c r="I241" s="867"/>
    </row>
    <row r="242" spans="1:9" ht="12" customHeight="1">
      <c r="A242" s="812"/>
      <c r="C242"/>
      <c r="D242"/>
      <c r="E242"/>
      <c r="F242" s="867"/>
      <c r="G242" s="867"/>
      <c r="H242" s="867"/>
      <c r="I242" s="867"/>
    </row>
    <row r="243" spans="1:9" ht="13.5" customHeight="1">
      <c r="A243" s="812"/>
      <c r="C243"/>
      <c r="D243"/>
      <c r="E243"/>
      <c r="F243" s="867"/>
      <c r="G243" s="867"/>
      <c r="H243" s="867"/>
      <c r="I243" s="867"/>
    </row>
    <row r="244" spans="1:9" ht="12" customHeight="1">
      <c r="A244" s="812"/>
      <c r="C244"/>
      <c r="D244"/>
      <c r="E244"/>
      <c r="F244" s="867"/>
      <c r="G244" s="867"/>
      <c r="H244" s="867"/>
      <c r="I244" s="867"/>
    </row>
    <row r="245" spans="1:9" ht="13.5" customHeight="1">
      <c r="A245" s="812"/>
      <c r="C245"/>
      <c r="D245"/>
      <c r="E245"/>
      <c r="F245" s="867"/>
      <c r="G245" s="867"/>
      <c r="H245" s="867"/>
      <c r="I245" s="867"/>
    </row>
    <row r="246" spans="1:9" ht="12" customHeight="1">
      <c r="A246" s="812"/>
      <c r="C246"/>
      <c r="D246"/>
      <c r="E246"/>
      <c r="F246" s="867"/>
      <c r="G246" s="867"/>
      <c r="H246" s="867"/>
      <c r="I246" s="867"/>
    </row>
    <row r="247" spans="1:9" ht="13.5" customHeight="1">
      <c r="A247" s="812"/>
      <c r="C247"/>
      <c r="D247"/>
      <c r="E247"/>
      <c r="F247" s="867"/>
      <c r="G247" s="867"/>
      <c r="H247" s="867"/>
      <c r="I247" s="867"/>
    </row>
    <row r="248" spans="1:9" ht="12" customHeight="1">
      <c r="A248" s="812"/>
      <c r="C248"/>
      <c r="D248"/>
      <c r="E248"/>
      <c r="F248" s="867"/>
      <c r="G248" s="867"/>
      <c r="H248" s="867"/>
      <c r="I248" s="867"/>
    </row>
    <row r="249" spans="1:9" ht="13.5" customHeight="1">
      <c r="A249" s="812"/>
      <c r="C249"/>
      <c r="D249"/>
      <c r="E249"/>
      <c r="F249" s="867"/>
      <c r="G249" s="867"/>
      <c r="H249" s="867"/>
      <c r="I249" s="867"/>
    </row>
    <row r="250" spans="1:9" ht="12" customHeight="1">
      <c r="A250" s="812"/>
      <c r="C250"/>
      <c r="D250"/>
      <c r="E250"/>
      <c r="F250" s="867"/>
      <c r="G250" s="867"/>
      <c r="H250" s="867"/>
      <c r="I250" s="867"/>
    </row>
    <row r="251" spans="1:9" ht="13.5" customHeight="1">
      <c r="A251" s="812"/>
      <c r="C251"/>
      <c r="D251"/>
      <c r="E251"/>
      <c r="F251" s="867"/>
      <c r="G251" s="867"/>
      <c r="H251" s="867"/>
      <c r="I251" s="867"/>
    </row>
    <row r="252" spans="1:9" ht="12" customHeight="1">
      <c r="A252" s="812"/>
      <c r="C252"/>
      <c r="D252"/>
      <c r="E252"/>
      <c r="F252" s="867"/>
      <c r="G252" s="867"/>
      <c r="H252" s="867"/>
      <c r="I252" s="867"/>
    </row>
    <row r="253" spans="1:9" ht="13.5" customHeight="1">
      <c r="A253" s="812"/>
      <c r="C253"/>
      <c r="D253"/>
      <c r="E253"/>
      <c r="F253" s="867"/>
      <c r="G253" s="867"/>
      <c r="H253" s="867"/>
      <c r="I253" s="867"/>
    </row>
    <row r="254" spans="1:9" ht="12" customHeight="1">
      <c r="A254" s="812"/>
      <c r="C254"/>
      <c r="D254"/>
      <c r="E254"/>
      <c r="F254" s="867"/>
      <c r="G254" s="867"/>
      <c r="H254" s="867"/>
      <c r="I254" s="867"/>
    </row>
    <row r="255" spans="1:9" ht="13.5" customHeight="1">
      <c r="A255" s="812"/>
      <c r="C255"/>
      <c r="D255"/>
      <c r="E255"/>
      <c r="F255" s="867"/>
      <c r="G255" s="867"/>
      <c r="H255" s="867"/>
      <c r="I255" s="867"/>
    </row>
    <row r="256" spans="1:9" ht="12" customHeight="1">
      <c r="A256" s="812"/>
      <c r="C256"/>
      <c r="D256"/>
      <c r="E256"/>
      <c r="F256" s="867"/>
      <c r="G256" s="867"/>
      <c r="H256" s="867"/>
      <c r="I256" s="867"/>
    </row>
    <row r="257" spans="1:9" ht="13.5" customHeight="1">
      <c r="A257" s="812"/>
      <c r="C257"/>
      <c r="D257"/>
      <c r="E257"/>
      <c r="F257" s="867"/>
      <c r="G257" s="867"/>
      <c r="H257" s="867"/>
      <c r="I257" s="867"/>
    </row>
    <row r="258" spans="1:9" ht="12" customHeight="1">
      <c r="A258" s="812"/>
      <c r="C258"/>
      <c r="D258"/>
      <c r="E258"/>
      <c r="F258" s="867"/>
      <c r="G258" s="867"/>
      <c r="H258" s="867"/>
      <c r="I258" s="867"/>
    </row>
    <row r="259" spans="1:9" ht="13.5" customHeight="1">
      <c r="A259" s="812"/>
      <c r="C259"/>
      <c r="D259"/>
      <c r="E259"/>
      <c r="F259" s="867"/>
      <c r="G259" s="867"/>
      <c r="H259" s="867"/>
      <c r="I259" s="867"/>
    </row>
    <row r="260" spans="1:9" ht="12" customHeight="1">
      <c r="A260" s="812"/>
      <c r="C260"/>
      <c r="D260"/>
      <c r="E260"/>
      <c r="F260" s="867"/>
      <c r="G260" s="867"/>
      <c r="H260" s="867"/>
      <c r="I260" s="867"/>
    </row>
    <row r="261" spans="1:9" ht="13.5" customHeight="1">
      <c r="A261" s="812"/>
      <c r="C261"/>
      <c r="D261"/>
      <c r="E261"/>
      <c r="F261" s="867"/>
      <c r="G261" s="867"/>
      <c r="H261" s="867"/>
      <c r="I261" s="867"/>
    </row>
    <row r="262" spans="1:9" ht="12" customHeight="1">
      <c r="A262" s="812"/>
      <c r="C262"/>
      <c r="D262"/>
      <c r="E262"/>
      <c r="F262" s="867"/>
      <c r="G262" s="867"/>
      <c r="H262" s="867"/>
      <c r="I262" s="867"/>
    </row>
    <row r="263" spans="1:9" ht="13.5" customHeight="1">
      <c r="A263" s="812"/>
      <c r="C263"/>
      <c r="D263"/>
      <c r="E263"/>
      <c r="F263" s="867"/>
      <c r="G263" s="867"/>
      <c r="H263" s="867"/>
      <c r="I263" s="867"/>
    </row>
    <row r="264" spans="1:9" ht="12" customHeight="1">
      <c r="A264" s="812"/>
      <c r="C264"/>
      <c r="D264"/>
      <c r="E264"/>
      <c r="F264" s="867"/>
      <c r="G264" s="867"/>
      <c r="H264" s="867"/>
      <c r="I264" s="867"/>
    </row>
    <row r="265" spans="1:9" ht="13.5" customHeight="1">
      <c r="A265" s="812"/>
      <c r="C265"/>
      <c r="D265"/>
      <c r="E265"/>
      <c r="F265" s="867"/>
      <c r="G265" s="867"/>
      <c r="H265" s="867"/>
      <c r="I265" s="867"/>
    </row>
    <row r="266" spans="1:9" ht="12" customHeight="1">
      <c r="A266" s="812"/>
      <c r="C266"/>
      <c r="D266"/>
      <c r="E266"/>
      <c r="F266" s="867"/>
      <c r="G266" s="867"/>
      <c r="H266" s="867"/>
      <c r="I266" s="867"/>
    </row>
    <row r="267" spans="1:9" ht="13.5" customHeight="1">
      <c r="A267" s="812"/>
      <c r="C267"/>
      <c r="D267"/>
      <c r="E267"/>
      <c r="F267" s="867"/>
      <c r="G267" s="867"/>
      <c r="H267" s="867"/>
      <c r="I267" s="867"/>
    </row>
    <row r="268" spans="1:7" ht="12" customHeight="1">
      <c r="A268" s="812"/>
      <c r="C268"/>
      <c r="D268"/>
      <c r="E268"/>
      <c r="F268" s="5"/>
      <c r="G268" s="5"/>
    </row>
    <row r="269" spans="1:7" ht="13.5" customHeight="1">
      <c r="A269" s="812"/>
      <c r="C269"/>
      <c r="D269"/>
      <c r="E269"/>
      <c r="F269" s="5"/>
      <c r="G269" s="5"/>
    </row>
    <row r="270" spans="1:7" ht="12" customHeight="1">
      <c r="A270" s="812"/>
      <c r="C270"/>
      <c r="D270"/>
      <c r="E270"/>
      <c r="F270" s="5"/>
      <c r="G270" s="5"/>
    </row>
    <row r="271" spans="1:7" ht="12.75" customHeight="1">
      <c r="A271" s="812"/>
      <c r="C271"/>
      <c r="D271"/>
      <c r="E271"/>
      <c r="F271" s="5"/>
      <c r="G271" s="5"/>
    </row>
    <row r="272" spans="1:7" ht="12" customHeight="1">
      <c r="A272" s="812"/>
      <c r="C272"/>
      <c r="D272"/>
      <c r="E272"/>
      <c r="F272" s="5"/>
      <c r="G272" s="5"/>
    </row>
    <row r="273" spans="1:7" ht="13.5" customHeight="1">
      <c r="A273" s="812"/>
      <c r="C273"/>
      <c r="D273"/>
      <c r="E273"/>
      <c r="F273" s="5"/>
      <c r="G273" s="5"/>
    </row>
    <row r="274" spans="1:7" ht="12" customHeight="1">
      <c r="A274" s="812"/>
      <c r="C274"/>
      <c r="D274"/>
      <c r="E274"/>
      <c r="F274" s="5"/>
      <c r="G274" s="5"/>
    </row>
    <row r="275" spans="1:7" ht="12" customHeight="1">
      <c r="A275" s="812"/>
      <c r="C275"/>
      <c r="D275"/>
      <c r="E275"/>
      <c r="F275" s="5"/>
      <c r="G275" s="5"/>
    </row>
    <row r="276" spans="1:7" ht="12" customHeight="1">
      <c r="A276" s="812"/>
      <c r="C276"/>
      <c r="D276"/>
      <c r="E276"/>
      <c r="F276" s="5"/>
      <c r="G276" s="5"/>
    </row>
    <row r="277" spans="1:7" ht="11.25" customHeight="1">
      <c r="A277" s="812"/>
      <c r="C277"/>
      <c r="D277"/>
      <c r="E277"/>
      <c r="F277" s="5"/>
      <c r="G277" s="5"/>
    </row>
    <row r="278" spans="1:7" ht="12" customHeight="1">
      <c r="A278" s="812"/>
      <c r="C278"/>
      <c r="D278"/>
      <c r="E278"/>
      <c r="F278" s="5"/>
      <c r="G278" s="5"/>
    </row>
    <row r="279" spans="1:7" ht="12" customHeight="1">
      <c r="A279" s="812"/>
      <c r="C279"/>
      <c r="D279"/>
      <c r="E279"/>
      <c r="F279" s="5"/>
      <c r="G279" s="5"/>
    </row>
    <row r="280" spans="1:7" ht="12" customHeight="1">
      <c r="A280" s="812"/>
      <c r="C280"/>
      <c r="D280"/>
      <c r="E280"/>
      <c r="F280" s="5"/>
      <c r="G280" s="5"/>
    </row>
    <row r="281" spans="1:7" ht="12" customHeight="1">
      <c r="A281" s="812"/>
      <c r="C281"/>
      <c r="D281"/>
      <c r="E281"/>
      <c r="F281" s="5"/>
      <c r="G281" s="5"/>
    </row>
    <row r="282" spans="1:7" ht="12" customHeight="1">
      <c r="A282" s="812"/>
      <c r="C282"/>
      <c r="D282"/>
      <c r="E282"/>
      <c r="F282" s="5"/>
      <c r="G282" s="5"/>
    </row>
    <row r="283" spans="1:7" ht="12" customHeight="1">
      <c r="A283" s="812"/>
      <c r="C283"/>
      <c r="D283"/>
      <c r="E283"/>
      <c r="F283" s="5"/>
      <c r="G283" s="5"/>
    </row>
    <row r="284" spans="1:7" ht="12" customHeight="1">
      <c r="A284" s="812"/>
      <c r="C284"/>
      <c r="D284"/>
      <c r="E284"/>
      <c r="F284" s="5"/>
      <c r="G284" s="5"/>
    </row>
    <row r="285" spans="1:7" ht="13.5" customHeight="1">
      <c r="A285" s="812"/>
      <c r="C285"/>
      <c r="D285"/>
      <c r="E285"/>
      <c r="F285" s="5"/>
      <c r="G285" s="5"/>
    </row>
    <row r="286" spans="1:7" ht="19.5" customHeight="1">
      <c r="A286" s="812"/>
      <c r="C286"/>
      <c r="D286"/>
      <c r="E286"/>
      <c r="F286" s="5"/>
      <c r="G286" s="5"/>
    </row>
    <row r="287" spans="1:7" ht="12.75">
      <c r="A287" s="812"/>
      <c r="C287"/>
      <c r="D287"/>
      <c r="E287"/>
      <c r="F287" s="5"/>
      <c r="G287" s="5"/>
    </row>
    <row r="288" spans="1:7" ht="12.75">
      <c r="A288" s="812"/>
      <c r="C288"/>
      <c r="D288"/>
      <c r="E288"/>
      <c r="F288" s="5"/>
      <c r="G288" s="5"/>
    </row>
    <row r="289" spans="1:7" ht="12.75">
      <c r="A289" s="812"/>
      <c r="C289"/>
      <c r="D289"/>
      <c r="E289"/>
      <c r="F289" s="5"/>
      <c r="G289" s="5"/>
    </row>
    <row r="290" spans="1:7" ht="12.75">
      <c r="A290" s="812"/>
      <c r="C290"/>
      <c r="D290"/>
      <c r="E290"/>
      <c r="F290" s="5"/>
      <c r="G290" s="5"/>
    </row>
    <row r="291" spans="1:7" ht="12.75">
      <c r="A291" s="812"/>
      <c r="C291"/>
      <c r="D291"/>
      <c r="E291"/>
      <c r="F291" s="5"/>
      <c r="G291" s="5"/>
    </row>
    <row r="292" spans="1:7" ht="12.75">
      <c r="A292" s="812"/>
      <c r="C292"/>
      <c r="D292"/>
      <c r="E292"/>
      <c r="F292" s="5"/>
      <c r="G292" s="5"/>
    </row>
    <row r="293" spans="1:7" ht="12.75">
      <c r="A293" s="812"/>
      <c r="C293"/>
      <c r="D293"/>
      <c r="E293"/>
      <c r="F293" s="5"/>
      <c r="G293" s="5"/>
    </row>
    <row r="294" spans="1:7" ht="12.75">
      <c r="A294" s="812"/>
      <c r="C294"/>
      <c r="D294"/>
      <c r="E294"/>
      <c r="F294" s="5"/>
      <c r="G294" s="5"/>
    </row>
    <row r="295" spans="1:7" ht="12.75">
      <c r="A295" s="812"/>
      <c r="C295"/>
      <c r="D295"/>
      <c r="E295"/>
      <c r="F295" s="5"/>
      <c r="G295" s="5"/>
    </row>
    <row r="296" spans="1:7" ht="12.75">
      <c r="A296" s="812"/>
      <c r="C296"/>
      <c r="D296"/>
      <c r="E296"/>
      <c r="F296" s="5"/>
      <c r="G296" s="5"/>
    </row>
    <row r="297" spans="1:7" ht="12.75">
      <c r="A297" s="812"/>
      <c r="C297"/>
      <c r="D297"/>
      <c r="E297"/>
      <c r="F297" s="5"/>
      <c r="G297" s="5"/>
    </row>
    <row r="298" spans="1:7" ht="12.75">
      <c r="A298" s="812"/>
      <c r="C298"/>
      <c r="D298"/>
      <c r="E298"/>
      <c r="F298" s="5"/>
      <c r="G298" s="5"/>
    </row>
    <row r="299" spans="1:7" ht="12.75">
      <c r="A299" s="812"/>
      <c r="C299"/>
      <c r="D299"/>
      <c r="E299"/>
      <c r="F299" s="5"/>
      <c r="G299" s="5"/>
    </row>
    <row r="300" spans="1:7" ht="12.75">
      <c r="A300" s="812"/>
      <c r="C300"/>
      <c r="D300"/>
      <c r="E300"/>
      <c r="F300" s="5"/>
      <c r="G300" s="5"/>
    </row>
    <row r="301" spans="1:7" ht="12.75">
      <c r="A301" s="812"/>
      <c r="C301"/>
      <c r="D301"/>
      <c r="E301"/>
      <c r="F301" s="5"/>
      <c r="G301" s="5"/>
    </row>
    <row r="302" spans="1:7" ht="12.75">
      <c r="A302" s="812"/>
      <c r="C302"/>
      <c r="D302"/>
      <c r="E302"/>
      <c r="F302" s="5"/>
      <c r="G302" s="5"/>
    </row>
    <row r="303" spans="1:7" ht="12.75">
      <c r="A303" s="812"/>
      <c r="C303"/>
      <c r="D303"/>
      <c r="E303"/>
      <c r="F303" s="5"/>
      <c r="G303" s="5"/>
    </row>
    <row r="304" spans="1:7" ht="12.75">
      <c r="A304" s="812"/>
      <c r="C304"/>
      <c r="D304"/>
      <c r="E304"/>
      <c r="F304" s="5"/>
      <c r="G304" s="5"/>
    </row>
    <row r="305" spans="1:7" ht="12.75">
      <c r="A305" s="812"/>
      <c r="C305"/>
      <c r="D305"/>
      <c r="E305"/>
      <c r="F305" s="5"/>
      <c r="G305" s="5"/>
    </row>
    <row r="306" spans="1:7" ht="12.75">
      <c r="A306" s="812"/>
      <c r="C306"/>
      <c r="D306"/>
      <c r="E306"/>
      <c r="F306" s="5"/>
      <c r="G306" s="5"/>
    </row>
    <row r="307" spans="1:7" ht="12.75">
      <c r="A307" s="812"/>
      <c r="C307"/>
      <c r="D307"/>
      <c r="E307"/>
      <c r="F307" s="5"/>
      <c r="G307" s="5"/>
    </row>
    <row r="308" ht="12.75">
      <c r="I308" s="6"/>
    </row>
    <row r="309" ht="12.75">
      <c r="I309" s="6"/>
    </row>
    <row r="310" ht="12.75">
      <c r="I310" s="6"/>
    </row>
    <row r="311" ht="12.75">
      <c r="I311" s="6"/>
    </row>
    <row r="312" ht="12.75">
      <c r="I312" s="6"/>
    </row>
    <row r="313" ht="12.75">
      <c r="I313" s="6"/>
    </row>
    <row r="314" ht="12.75">
      <c r="I314" s="6"/>
    </row>
    <row r="315" ht="12.75">
      <c r="I315" s="6"/>
    </row>
    <row r="316" ht="12.75">
      <c r="I316" s="6"/>
    </row>
    <row r="317" ht="12.75">
      <c r="I317" s="6"/>
    </row>
    <row r="318" ht="12.75">
      <c r="I318" s="6"/>
    </row>
    <row r="319" ht="12.75">
      <c r="I319" s="6"/>
    </row>
    <row r="320" ht="12.75">
      <c r="I320" s="6"/>
    </row>
    <row r="321" ht="12.75">
      <c r="I321" s="6"/>
    </row>
    <row r="322" ht="12.75">
      <c r="I322" s="6"/>
    </row>
    <row r="323" ht="12.75">
      <c r="I323" s="6"/>
    </row>
    <row r="324" ht="12.75">
      <c r="I324" s="6"/>
    </row>
    <row r="325" ht="12.75">
      <c r="I325" s="6"/>
    </row>
    <row r="326" ht="12.75">
      <c r="I326" s="6"/>
    </row>
    <row r="327" ht="12.75">
      <c r="I327" s="6"/>
    </row>
    <row r="328" ht="12.75">
      <c r="I328" s="6"/>
    </row>
    <row r="329" ht="12.75">
      <c r="I329" s="6"/>
    </row>
    <row r="330" ht="12.75">
      <c r="I330" s="6"/>
    </row>
    <row r="331" ht="12.75">
      <c r="I331" s="6"/>
    </row>
    <row r="332" ht="12.75">
      <c r="I332" s="6"/>
    </row>
    <row r="333" ht="12.75">
      <c r="I333" s="6"/>
    </row>
    <row r="334" ht="12.75">
      <c r="I334" s="6"/>
    </row>
    <row r="335" ht="12.75">
      <c r="I335" s="6"/>
    </row>
    <row r="336" ht="12.75">
      <c r="I336" s="6"/>
    </row>
    <row r="337" ht="12.75">
      <c r="I337" s="6"/>
    </row>
    <row r="338" ht="12.75">
      <c r="I338" s="6"/>
    </row>
    <row r="339" ht="12.75">
      <c r="I339" s="6"/>
    </row>
    <row r="340" ht="12.75">
      <c r="I340" s="6"/>
    </row>
    <row r="341" ht="12.75">
      <c r="I341" s="6"/>
    </row>
    <row r="342" ht="12.75">
      <c r="I342" s="6"/>
    </row>
    <row r="343" ht="12.75">
      <c r="I343" s="6"/>
    </row>
    <row r="344" ht="12.75">
      <c r="I344" s="6"/>
    </row>
    <row r="345" ht="12.75">
      <c r="I345" s="6"/>
    </row>
    <row r="346" ht="12.75">
      <c r="I346" s="6"/>
    </row>
    <row r="347" ht="12.75">
      <c r="I347" s="6"/>
    </row>
    <row r="348" ht="12.75">
      <c r="I348" s="6"/>
    </row>
    <row r="349" ht="12.75">
      <c r="I349" s="6"/>
    </row>
    <row r="350" ht="12.75">
      <c r="I350" s="6"/>
    </row>
    <row r="351" ht="12.75">
      <c r="I351" s="6"/>
    </row>
    <row r="352" ht="12.75">
      <c r="I352" s="6"/>
    </row>
    <row r="353" ht="12.75">
      <c r="I353" s="6"/>
    </row>
    <row r="354" ht="12.75">
      <c r="I354" s="6"/>
    </row>
    <row r="355" ht="12.75">
      <c r="I355" s="6"/>
    </row>
    <row r="356" ht="12.75">
      <c r="I356" s="6"/>
    </row>
    <row r="357" ht="12.75">
      <c r="I357" s="6"/>
    </row>
    <row r="358" ht="12.75">
      <c r="I358" s="6"/>
    </row>
    <row r="359" ht="12.75">
      <c r="I359" s="6"/>
    </row>
    <row r="360" ht="12.75">
      <c r="I360" s="6"/>
    </row>
    <row r="361" ht="12.75">
      <c r="I361" s="6"/>
    </row>
    <row r="362" ht="12.75">
      <c r="I362" s="6"/>
    </row>
    <row r="363" ht="12.75">
      <c r="I363" s="6"/>
    </row>
    <row r="364" ht="12.75">
      <c r="I364" s="6"/>
    </row>
    <row r="365" ht="12.75">
      <c r="I365" s="6"/>
    </row>
    <row r="366" ht="12.75">
      <c r="I366" s="6"/>
    </row>
    <row r="367" ht="12.75">
      <c r="I367" s="6"/>
    </row>
    <row r="368" ht="12.75">
      <c r="I368" s="6"/>
    </row>
    <row r="369" ht="12.75">
      <c r="I369" s="6"/>
    </row>
    <row r="370" ht="12.75">
      <c r="I370" s="6"/>
    </row>
    <row r="371" ht="12.75">
      <c r="I371" s="6"/>
    </row>
    <row r="372" ht="12.75">
      <c r="I372" s="6"/>
    </row>
    <row r="373" ht="12.75">
      <c r="I373" s="6"/>
    </row>
    <row r="374" ht="12.75">
      <c r="I374" s="6"/>
    </row>
    <row r="375" ht="12.75">
      <c r="I375" s="6"/>
    </row>
    <row r="376" ht="12.75">
      <c r="I376" s="6"/>
    </row>
    <row r="377" ht="12.75">
      <c r="I377" s="6"/>
    </row>
    <row r="378" ht="12.75">
      <c r="I378" s="6"/>
    </row>
    <row r="379" ht="12.75">
      <c r="I379" s="6"/>
    </row>
    <row r="380" ht="12.75">
      <c r="I380" s="6"/>
    </row>
    <row r="381" ht="12.75">
      <c r="I381" s="6"/>
    </row>
    <row r="382" ht="12.75">
      <c r="I382" s="6"/>
    </row>
    <row r="383" ht="12.75">
      <c r="I383" s="6"/>
    </row>
    <row r="384" ht="12.75">
      <c r="I384" s="6"/>
    </row>
    <row r="385" ht="12.75">
      <c r="I385" s="6"/>
    </row>
    <row r="386" ht="12.75">
      <c r="I386" s="6"/>
    </row>
    <row r="387" ht="12.75">
      <c r="I387" s="6"/>
    </row>
    <row r="388" ht="12.75">
      <c r="I388" s="6"/>
    </row>
    <row r="389" ht="12.75">
      <c r="I389" s="6"/>
    </row>
    <row r="390" ht="12.75">
      <c r="I390" s="6"/>
    </row>
    <row r="391" ht="12.75">
      <c r="I391" s="6"/>
    </row>
    <row r="392" ht="12.75">
      <c r="I392" s="6"/>
    </row>
    <row r="393" ht="12.75">
      <c r="I393" s="6"/>
    </row>
    <row r="394" ht="12.75">
      <c r="I394" s="6"/>
    </row>
    <row r="395" ht="12.75">
      <c r="I395" s="6"/>
    </row>
    <row r="396" ht="12.75">
      <c r="I396" s="6"/>
    </row>
    <row r="397" ht="12.75">
      <c r="I397" s="6"/>
    </row>
    <row r="398" ht="12.75">
      <c r="I398" s="6"/>
    </row>
  </sheetData>
  <mergeCells count="8">
    <mergeCell ref="F1:J1"/>
    <mergeCell ref="A240:E240"/>
    <mergeCell ref="A1:E1"/>
    <mergeCell ref="A2:A4"/>
    <mergeCell ref="B2:B4"/>
    <mergeCell ref="C2:C4"/>
    <mergeCell ref="D2:D4"/>
    <mergeCell ref="E2:E4"/>
  </mergeCells>
  <printOptions gridLines="1" horizontalCentered="1"/>
  <pageMargins left="0.3937007874015748" right="0.15748031496062992" top="0.98425196850393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&amp;L&amp;"Arial CE,tučné"NÁVRH ROZPOČTU NA ROK 2004 - KAPITÁLOVÉ VÝDAJE&amp;R&amp;G</oddHeader>
    <oddFooter>&amp;COddíl II. - &amp;P&amp;RKapitálové výdaje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E5" sqref="E5"/>
    </sheetView>
  </sheetViews>
  <sheetFormatPr defaultColWidth="9.00390625" defaultRowHeight="12.75"/>
  <cols>
    <col min="1" max="1" width="4.25390625" style="23" customWidth="1"/>
    <col min="2" max="2" width="3.625" style="0" customWidth="1"/>
    <col min="3" max="3" width="4.25390625" style="0" customWidth="1"/>
    <col min="4" max="4" width="3.25390625" style="0" customWidth="1"/>
    <col min="5" max="5" width="44.125" style="0" customWidth="1"/>
    <col min="6" max="6" width="8.375" style="0" customWidth="1"/>
    <col min="7" max="7" width="8.75390625" style="5" customWidth="1"/>
    <col min="8" max="8" width="8.00390625" style="0" customWidth="1"/>
    <col min="9" max="9" width="8.875" style="6" customWidth="1"/>
    <col min="10" max="10" width="8.375" style="0" customWidth="1"/>
  </cols>
  <sheetData>
    <row r="1" spans="1:15" s="26" customFormat="1" ht="12.75">
      <c r="A1" s="1186" t="s">
        <v>217</v>
      </c>
      <c r="B1" s="1187"/>
      <c r="C1" s="1187"/>
      <c r="D1" s="1187"/>
      <c r="E1" s="1188"/>
      <c r="F1" s="1174" t="s">
        <v>1464</v>
      </c>
      <c r="G1" s="1175"/>
      <c r="H1" s="1175"/>
      <c r="I1" s="1175"/>
      <c r="J1" s="1176"/>
      <c r="K1"/>
      <c r="L1"/>
      <c r="M1"/>
      <c r="N1"/>
      <c r="O1"/>
    </row>
    <row r="2" spans="1:10" ht="68.25" customHeight="1">
      <c r="A2" s="1189" t="s">
        <v>219</v>
      </c>
      <c r="B2" s="1180" t="s">
        <v>1609</v>
      </c>
      <c r="C2" s="1155" t="s">
        <v>220</v>
      </c>
      <c r="D2" s="1183" t="s">
        <v>221</v>
      </c>
      <c r="E2" s="1164" t="s">
        <v>1610</v>
      </c>
      <c r="F2" s="870" t="s">
        <v>581</v>
      </c>
      <c r="G2" s="882" t="s">
        <v>100</v>
      </c>
      <c r="H2" s="852" t="s">
        <v>561</v>
      </c>
      <c r="I2" s="852" t="s">
        <v>559</v>
      </c>
      <c r="J2" s="896" t="s">
        <v>560</v>
      </c>
    </row>
    <row r="3" spans="1:10" ht="2.25" customHeight="1">
      <c r="A3" s="1190"/>
      <c r="B3" s="1181"/>
      <c r="C3" s="1156"/>
      <c r="D3" s="1184"/>
      <c r="E3" s="1165"/>
      <c r="F3" s="910"/>
      <c r="G3" s="883"/>
      <c r="H3" s="863"/>
      <c r="I3" s="863"/>
      <c r="J3" s="919"/>
    </row>
    <row r="4" spans="1:10" ht="12.75">
      <c r="A4" s="1191"/>
      <c r="B4" s="1182"/>
      <c r="C4" s="1157"/>
      <c r="D4" s="1185"/>
      <c r="E4" s="1166"/>
      <c r="F4" s="911" t="s">
        <v>222</v>
      </c>
      <c r="G4" s="884" t="s">
        <v>222</v>
      </c>
      <c r="H4" s="865" t="s">
        <v>222</v>
      </c>
      <c r="I4" s="865" t="s">
        <v>222</v>
      </c>
      <c r="J4" s="920" t="s">
        <v>222</v>
      </c>
    </row>
    <row r="5" spans="1:12" ht="12" customHeight="1">
      <c r="A5" s="18" t="s">
        <v>1375</v>
      </c>
      <c r="B5" s="18">
        <v>102</v>
      </c>
      <c r="C5" s="18">
        <v>8115</v>
      </c>
      <c r="D5" s="2"/>
      <c r="E5" s="2" t="s">
        <v>210</v>
      </c>
      <c r="F5" s="912">
        <v>272874</v>
      </c>
      <c r="G5" s="123"/>
      <c r="H5" s="3">
        <v>252615</v>
      </c>
      <c r="I5" s="10">
        <v>326376.5</v>
      </c>
      <c r="J5" s="234">
        <v>0</v>
      </c>
      <c r="L5" s="1"/>
    </row>
    <row r="6" spans="1:12" ht="12" customHeight="1">
      <c r="A6" s="18">
        <v>8000</v>
      </c>
      <c r="B6" s="18">
        <v>102</v>
      </c>
      <c r="C6" s="18">
        <v>8115</v>
      </c>
      <c r="D6" s="2"/>
      <c r="E6" s="2" t="s">
        <v>1172</v>
      </c>
      <c r="F6" s="912">
        <v>2800</v>
      </c>
      <c r="G6" s="885">
        <v>174841</v>
      </c>
      <c r="H6" s="3">
        <v>2400</v>
      </c>
      <c r="I6" s="10">
        <v>2400</v>
      </c>
      <c r="J6" s="234">
        <v>2500</v>
      </c>
      <c r="L6" s="1"/>
    </row>
    <row r="7" spans="1:10" ht="12" customHeight="1">
      <c r="A7" s="18">
        <v>8001</v>
      </c>
      <c r="B7" s="18">
        <v>102</v>
      </c>
      <c r="C7" s="18">
        <v>8115</v>
      </c>
      <c r="D7" s="2"/>
      <c r="E7" s="2" t="s">
        <v>1173</v>
      </c>
      <c r="F7" s="912">
        <v>25000</v>
      </c>
      <c r="G7" s="123"/>
      <c r="H7" s="3">
        <v>26000</v>
      </c>
      <c r="I7" s="10">
        <v>26000</v>
      </c>
      <c r="J7" s="234">
        <v>7809</v>
      </c>
    </row>
    <row r="8" spans="1:10" ht="12" customHeight="1">
      <c r="A8" s="18" t="s">
        <v>1375</v>
      </c>
      <c r="B8" s="18">
        <v>102</v>
      </c>
      <c r="C8" s="18">
        <v>8115</v>
      </c>
      <c r="D8" s="2"/>
      <c r="E8" s="2" t="s">
        <v>211</v>
      </c>
      <c r="F8" s="913">
        <v>0</v>
      </c>
      <c r="G8" s="917">
        <v>0</v>
      </c>
      <c r="H8" s="3">
        <v>10000</v>
      </c>
      <c r="I8" s="10">
        <v>29342</v>
      </c>
      <c r="J8" s="234">
        <v>0</v>
      </c>
    </row>
    <row r="9" spans="1:10" ht="12" customHeight="1">
      <c r="A9" s="18" t="s">
        <v>1375</v>
      </c>
      <c r="B9" s="18">
        <v>102</v>
      </c>
      <c r="C9" s="18">
        <v>8115</v>
      </c>
      <c r="D9" s="2"/>
      <c r="E9" s="2" t="s">
        <v>212</v>
      </c>
      <c r="F9" s="913">
        <v>0</v>
      </c>
      <c r="G9" s="917">
        <v>0</v>
      </c>
      <c r="H9" s="3">
        <v>100</v>
      </c>
      <c r="I9" s="10">
        <v>100</v>
      </c>
      <c r="J9" s="234">
        <v>0</v>
      </c>
    </row>
    <row r="10" spans="1:10" ht="12" customHeight="1">
      <c r="A10" s="18" t="s">
        <v>1375</v>
      </c>
      <c r="B10" s="18">
        <v>102</v>
      </c>
      <c r="C10" s="18">
        <v>8115</v>
      </c>
      <c r="D10" s="2"/>
      <c r="E10" s="2" t="s">
        <v>1475</v>
      </c>
      <c r="F10" s="913">
        <v>0</v>
      </c>
      <c r="G10" s="917">
        <v>0</v>
      </c>
      <c r="H10" s="3">
        <v>0</v>
      </c>
      <c r="I10" s="10">
        <v>1592</v>
      </c>
      <c r="J10" s="234">
        <v>0</v>
      </c>
    </row>
    <row r="11" spans="1:10" ht="12" customHeight="1">
      <c r="A11" s="18" t="s">
        <v>1375</v>
      </c>
      <c r="B11" s="18">
        <v>102</v>
      </c>
      <c r="C11" s="18">
        <v>8123</v>
      </c>
      <c r="D11" s="2"/>
      <c r="E11" s="2" t="s">
        <v>542</v>
      </c>
      <c r="F11" s="914">
        <v>27000</v>
      </c>
      <c r="G11" s="123">
        <v>0</v>
      </c>
      <c r="H11" s="3">
        <v>27000</v>
      </c>
      <c r="I11" s="10">
        <v>27000</v>
      </c>
      <c r="J11" s="234">
        <v>0</v>
      </c>
    </row>
    <row r="12" spans="1:10" ht="12" customHeight="1">
      <c r="A12" s="18" t="s">
        <v>1375</v>
      </c>
      <c r="B12" s="18">
        <v>102</v>
      </c>
      <c r="C12" s="18">
        <v>8123</v>
      </c>
      <c r="D12" s="2"/>
      <c r="E12" s="2" t="s">
        <v>213</v>
      </c>
      <c r="F12" s="914">
        <v>0</v>
      </c>
      <c r="G12" s="123">
        <v>0</v>
      </c>
      <c r="H12" s="3">
        <v>0</v>
      </c>
      <c r="I12" s="10">
        <v>18024.6</v>
      </c>
      <c r="J12" s="234">
        <v>0</v>
      </c>
    </row>
    <row r="13" spans="1:10" ht="12" customHeight="1">
      <c r="A13" s="18" t="s">
        <v>1375</v>
      </c>
      <c r="B13" s="18">
        <v>102</v>
      </c>
      <c r="C13" s="18">
        <v>8123</v>
      </c>
      <c r="D13" s="2"/>
      <c r="E13" s="2" t="s">
        <v>261</v>
      </c>
      <c r="F13" s="914">
        <v>13960</v>
      </c>
      <c r="G13" s="123">
        <v>14751.6</v>
      </c>
      <c r="H13" s="3">
        <v>0</v>
      </c>
      <c r="I13" s="10">
        <v>0</v>
      </c>
      <c r="J13" s="234">
        <v>0</v>
      </c>
    </row>
    <row r="14" spans="1:10" ht="12" customHeight="1">
      <c r="A14" s="18">
        <v>8002</v>
      </c>
      <c r="B14" s="18">
        <v>102</v>
      </c>
      <c r="C14" s="18">
        <v>8124</v>
      </c>
      <c r="D14" s="2"/>
      <c r="E14" s="2" t="s">
        <v>543</v>
      </c>
      <c r="F14" s="913">
        <v>-1937</v>
      </c>
      <c r="G14" s="123">
        <v>-1936.9</v>
      </c>
      <c r="H14" s="3">
        <v>-2153</v>
      </c>
      <c r="I14" s="10">
        <v>-2153</v>
      </c>
      <c r="J14" s="234">
        <v>-2392</v>
      </c>
    </row>
    <row r="15" spans="1:10" ht="12" customHeight="1">
      <c r="A15" s="18">
        <v>8003</v>
      </c>
      <c r="B15" s="18">
        <v>102</v>
      </c>
      <c r="C15" s="18">
        <v>8124</v>
      </c>
      <c r="D15" s="2"/>
      <c r="E15" s="2" t="s">
        <v>544</v>
      </c>
      <c r="F15" s="913">
        <v>-3009</v>
      </c>
      <c r="G15" s="123">
        <v>-3008.6</v>
      </c>
      <c r="H15" s="3">
        <v>-3370</v>
      </c>
      <c r="I15" s="10">
        <v>-3370</v>
      </c>
      <c r="J15" s="234">
        <v>-3775</v>
      </c>
    </row>
    <row r="16" spans="1:10" ht="12" customHeight="1">
      <c r="A16" s="18">
        <v>8004</v>
      </c>
      <c r="B16" s="18">
        <v>102</v>
      </c>
      <c r="C16" s="18">
        <v>8124</v>
      </c>
      <c r="D16" s="2"/>
      <c r="E16" s="2" t="s">
        <v>545</v>
      </c>
      <c r="F16" s="913">
        <v>-1053</v>
      </c>
      <c r="G16" s="123">
        <v>-1052.6</v>
      </c>
      <c r="H16" s="3">
        <v>-1174</v>
      </c>
      <c r="I16" s="10">
        <v>-1174</v>
      </c>
      <c r="J16" s="234">
        <v>-1310</v>
      </c>
    </row>
    <row r="17" spans="1:10" ht="12" customHeight="1">
      <c r="A17" s="18">
        <v>8005</v>
      </c>
      <c r="B17" s="18">
        <v>102</v>
      </c>
      <c r="C17" s="18">
        <v>8124</v>
      </c>
      <c r="D17" s="2"/>
      <c r="E17" s="2" t="s">
        <v>1444</v>
      </c>
      <c r="F17" s="913">
        <v>0</v>
      </c>
      <c r="G17" s="123">
        <v>0</v>
      </c>
      <c r="H17" s="3">
        <v>-11333</v>
      </c>
      <c r="I17" s="10">
        <v>-11333</v>
      </c>
      <c r="J17" s="234">
        <v>-11333</v>
      </c>
    </row>
    <row r="18" spans="1:10" ht="12" customHeight="1">
      <c r="A18" s="18">
        <v>8006</v>
      </c>
      <c r="B18" s="18">
        <v>102</v>
      </c>
      <c r="C18" s="18">
        <v>8124</v>
      </c>
      <c r="D18" s="2"/>
      <c r="E18" s="2" t="s">
        <v>546</v>
      </c>
      <c r="F18" s="913">
        <v>-4000</v>
      </c>
      <c r="G18" s="123">
        <v>-2330.3</v>
      </c>
      <c r="H18" s="3">
        <v>-2500</v>
      </c>
      <c r="I18" s="10">
        <v>-2500</v>
      </c>
      <c r="J18" s="234">
        <v>-2500</v>
      </c>
    </row>
    <row r="19" spans="1:10" ht="12" customHeight="1">
      <c r="A19" s="18">
        <v>8007</v>
      </c>
      <c r="B19" s="18">
        <v>102</v>
      </c>
      <c r="C19" s="18">
        <v>8124</v>
      </c>
      <c r="D19" s="2"/>
      <c r="E19" s="2" t="s">
        <v>547</v>
      </c>
      <c r="F19" s="913">
        <v>-420</v>
      </c>
      <c r="G19" s="123">
        <v>-170.3</v>
      </c>
      <c r="H19" s="3">
        <v>-180</v>
      </c>
      <c r="I19" s="10">
        <v>-180</v>
      </c>
      <c r="J19" s="234">
        <v>-180</v>
      </c>
    </row>
    <row r="20" spans="1:10" ht="12" customHeight="1">
      <c r="A20" s="18">
        <v>8008</v>
      </c>
      <c r="B20" s="18">
        <v>102</v>
      </c>
      <c r="C20" s="18">
        <v>8124</v>
      </c>
      <c r="D20" s="2"/>
      <c r="E20" s="2" t="s">
        <v>548</v>
      </c>
      <c r="F20" s="913">
        <v>-85</v>
      </c>
      <c r="G20" s="123">
        <v>-85.4</v>
      </c>
      <c r="H20" s="3">
        <v>-85</v>
      </c>
      <c r="I20" s="10">
        <v>-85</v>
      </c>
      <c r="J20" s="234">
        <v>-85</v>
      </c>
    </row>
    <row r="21" spans="1:10" ht="12" customHeight="1">
      <c r="A21" s="18">
        <v>8009</v>
      </c>
      <c r="B21" s="18">
        <v>102</v>
      </c>
      <c r="C21" s="18">
        <v>8124</v>
      </c>
      <c r="D21" s="2"/>
      <c r="E21" s="2" t="s">
        <v>549</v>
      </c>
      <c r="F21" s="913">
        <v>-3900</v>
      </c>
      <c r="G21" s="123">
        <v>-4363.3</v>
      </c>
      <c r="H21" s="3">
        <v>-3900</v>
      </c>
      <c r="I21" s="10">
        <v>-3900</v>
      </c>
      <c r="J21" s="234">
        <v>-4300</v>
      </c>
    </row>
    <row r="22" spans="1:10" ht="12" customHeight="1">
      <c r="A22" s="18">
        <v>8010</v>
      </c>
      <c r="B22" s="18">
        <v>102</v>
      </c>
      <c r="C22" s="18">
        <v>8124</v>
      </c>
      <c r="D22" s="2"/>
      <c r="E22" s="2" t="s">
        <v>1627</v>
      </c>
      <c r="F22" s="913">
        <v>0</v>
      </c>
      <c r="G22" s="123">
        <v>0</v>
      </c>
      <c r="H22" s="3">
        <v>0</v>
      </c>
      <c r="I22" s="10">
        <v>0</v>
      </c>
      <c r="J22" s="234">
        <v>-4154</v>
      </c>
    </row>
    <row r="23" spans="1:10" ht="12" customHeight="1">
      <c r="A23" s="18">
        <v>8011</v>
      </c>
      <c r="B23" s="18">
        <v>102</v>
      </c>
      <c r="C23" s="18">
        <v>8124</v>
      </c>
      <c r="D23" s="2"/>
      <c r="E23" s="2" t="s">
        <v>1434</v>
      </c>
      <c r="F23" s="913">
        <v>0</v>
      </c>
      <c r="G23" s="123">
        <v>0</v>
      </c>
      <c r="H23" s="3">
        <v>0</v>
      </c>
      <c r="I23" s="10">
        <v>0</v>
      </c>
      <c r="J23" s="234">
        <v>-2004</v>
      </c>
    </row>
    <row r="24" spans="1:10" ht="12" customHeight="1">
      <c r="A24" s="18">
        <v>8012</v>
      </c>
      <c r="B24" s="18">
        <v>102</v>
      </c>
      <c r="C24" s="18">
        <v>8124</v>
      </c>
      <c r="D24" s="2"/>
      <c r="E24" s="2" t="s">
        <v>550</v>
      </c>
      <c r="F24" s="913">
        <v>-108</v>
      </c>
      <c r="G24" s="123">
        <v>-87.5</v>
      </c>
      <c r="H24" s="3">
        <v>-44</v>
      </c>
      <c r="I24" s="10">
        <v>-44</v>
      </c>
      <c r="J24" s="234">
        <v>-10</v>
      </c>
    </row>
    <row r="25" spans="1:10" ht="12" customHeight="1">
      <c r="A25" s="18" t="s">
        <v>1375</v>
      </c>
      <c r="B25" s="18">
        <v>102</v>
      </c>
      <c r="C25" s="18">
        <v>8124</v>
      </c>
      <c r="D25" s="2"/>
      <c r="E25" s="2" t="s">
        <v>260</v>
      </c>
      <c r="F25" s="914">
        <v>-50</v>
      </c>
      <c r="G25" s="123">
        <v>0</v>
      </c>
      <c r="H25" s="2">
        <v>0</v>
      </c>
      <c r="I25" s="10">
        <v>0</v>
      </c>
      <c r="J25" s="921">
        <v>0</v>
      </c>
    </row>
    <row r="26" spans="1:10" ht="12" customHeight="1">
      <c r="A26" s="18" t="s">
        <v>1375</v>
      </c>
      <c r="B26" s="18">
        <v>102</v>
      </c>
      <c r="C26" s="18">
        <v>8124</v>
      </c>
      <c r="D26" s="2"/>
      <c r="E26" s="2" t="s">
        <v>259</v>
      </c>
      <c r="F26" s="914">
        <v>-24000</v>
      </c>
      <c r="G26" s="123">
        <v>0</v>
      </c>
      <c r="H26" s="2">
        <v>0</v>
      </c>
      <c r="I26" s="10">
        <v>0</v>
      </c>
      <c r="J26" s="921">
        <v>0</v>
      </c>
    </row>
    <row r="27" spans="1:10" ht="12" customHeight="1" thickBot="1">
      <c r="A27" s="18" t="s">
        <v>1375</v>
      </c>
      <c r="B27" s="18">
        <v>102</v>
      </c>
      <c r="C27" s="18">
        <v>8116</v>
      </c>
      <c r="D27" s="2"/>
      <c r="E27" s="2" t="s">
        <v>262</v>
      </c>
      <c r="F27" s="915">
        <v>0</v>
      </c>
      <c r="G27" s="182">
        <v>-15399.7</v>
      </c>
      <c r="H27" s="68">
        <v>0</v>
      </c>
      <c r="I27" s="49">
        <v>0</v>
      </c>
      <c r="J27" s="922">
        <v>0</v>
      </c>
    </row>
    <row r="28" spans="1:10" ht="14.25" thickBot="1" thickTop="1">
      <c r="A28" s="1173" t="s">
        <v>703</v>
      </c>
      <c r="B28" s="1173"/>
      <c r="C28" s="1173"/>
      <c r="D28" s="1173"/>
      <c r="E28" s="1173"/>
      <c r="F28" s="916">
        <f>SUM(F5:F27)</f>
        <v>303072</v>
      </c>
      <c r="G28" s="909">
        <f>SUM(G5:G27)</f>
        <v>161158.00000000003</v>
      </c>
      <c r="H28" s="908">
        <f>SUM(H5:H27)</f>
        <v>293376</v>
      </c>
      <c r="I28" s="918">
        <f>SUM(I5:I27)</f>
        <v>406096.1</v>
      </c>
      <c r="J28" s="923">
        <f>SUM(J5:J27)</f>
        <v>-21734</v>
      </c>
    </row>
    <row r="29" spans="5:8" ht="12.75">
      <c r="E29" s="2"/>
      <c r="F29" s="2"/>
      <c r="G29" s="10"/>
      <c r="H29" s="6"/>
    </row>
    <row r="30" spans="5:8" ht="12.75">
      <c r="E30" s="2"/>
      <c r="F30" s="2"/>
      <c r="G30" s="10"/>
      <c r="H30" s="6"/>
    </row>
    <row r="31" spans="5:8" ht="12.75">
      <c r="E31" s="2"/>
      <c r="F31" s="2"/>
      <c r="G31" s="10"/>
      <c r="H31" s="10"/>
    </row>
    <row r="32" spans="2:9" ht="12.75">
      <c r="B32" s="1"/>
      <c r="E32" s="2"/>
      <c r="F32" s="2"/>
      <c r="G32" s="10"/>
      <c r="H32" s="10"/>
      <c r="I32" s="10"/>
    </row>
    <row r="33" spans="5:9" ht="12.75">
      <c r="E33" s="2"/>
      <c r="F33" s="2"/>
      <c r="G33" s="10"/>
      <c r="H33" s="10"/>
      <c r="I33" s="10"/>
    </row>
    <row r="71" spans="1:2" ht="12.75">
      <c r="A71" s="50"/>
      <c r="B71" s="50"/>
    </row>
  </sheetData>
  <mergeCells count="8">
    <mergeCell ref="F1:J1"/>
    <mergeCell ref="A28:E28"/>
    <mergeCell ref="A1:E1"/>
    <mergeCell ref="A2:A4"/>
    <mergeCell ref="B2:B4"/>
    <mergeCell ref="C2:C4"/>
    <mergeCell ref="D2:D4"/>
    <mergeCell ref="E2:E4"/>
  </mergeCells>
  <printOptions gridLines="1" horizontalCentered="1"/>
  <pageMargins left="0.1968503937007874" right="0.15748031496062992" top="0.984251968503937" bottom="0.7874015748031497" header="0.5118110236220472" footer="0.5118110236220472"/>
  <pageSetup firstPageNumber="28" useFirstPageNumber="1" horizontalDpi="600" verticalDpi="600" orientation="portrait" paperSize="9" r:id="rId3"/>
  <headerFooter alignWithMargins="0">
    <oddHeader>&amp;L&amp;"Arial CE,Tučné"NÁVRH ROZPOČTU NA ROK 2004 - FINANCOVÁNÍ&amp;R&amp;G</oddHeader>
    <oddFooter>&amp;COddíl II. - &amp;P&amp;RFinancování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C4" sqref="C4"/>
    </sheetView>
  </sheetViews>
  <sheetFormatPr defaultColWidth="9.00390625" defaultRowHeight="12.75"/>
  <cols>
    <col min="1" max="1" width="4.625" style="23" customWidth="1"/>
    <col min="2" max="2" width="28.25390625" style="0" customWidth="1"/>
    <col min="3" max="6" width="12.625" style="0" customWidth="1"/>
    <col min="7" max="7" width="12.75390625" style="0" customWidth="1"/>
    <col min="9" max="9" width="20.25390625" style="0" customWidth="1"/>
  </cols>
  <sheetData>
    <row r="1" spans="1:7" ht="13.5" thickTop="1">
      <c r="A1" s="1197" t="s">
        <v>1609</v>
      </c>
      <c r="B1" s="1198"/>
      <c r="C1" s="1192" t="s">
        <v>214</v>
      </c>
      <c r="D1" s="1193"/>
      <c r="E1" s="1193"/>
      <c r="F1" s="1193"/>
      <c r="G1" s="1194"/>
    </row>
    <row r="2" spans="1:9" s="19" customFormat="1" ht="38.25">
      <c r="A2" s="1199"/>
      <c r="B2" s="1200"/>
      <c r="C2" s="800" t="s">
        <v>581</v>
      </c>
      <c r="D2" s="800" t="s">
        <v>100</v>
      </c>
      <c r="E2" s="800" t="s">
        <v>561</v>
      </c>
      <c r="F2" s="800" t="s">
        <v>559</v>
      </c>
      <c r="G2" s="135" t="s">
        <v>79</v>
      </c>
      <c r="I2"/>
    </row>
    <row r="3" spans="1:7" ht="12" customHeight="1" thickBot="1">
      <c r="A3" s="1201"/>
      <c r="B3" s="1202"/>
      <c r="C3" s="136" t="s">
        <v>80</v>
      </c>
      <c r="D3" s="136" t="s">
        <v>80</v>
      </c>
      <c r="E3" s="136" t="s">
        <v>80</v>
      </c>
      <c r="F3" s="136" t="s">
        <v>80</v>
      </c>
      <c r="G3" s="138" t="s">
        <v>80</v>
      </c>
    </row>
    <row r="4" spans="1:7" ht="12" customHeight="1" thickTop="1">
      <c r="A4" s="801">
        <v>101</v>
      </c>
      <c r="B4" s="110" t="s">
        <v>71</v>
      </c>
      <c r="C4" s="139">
        <v>135</v>
      </c>
      <c r="D4" s="172">
        <v>1132.7</v>
      </c>
      <c r="E4" s="140">
        <v>635</v>
      </c>
      <c r="F4" s="173">
        <v>877</v>
      </c>
      <c r="G4" s="141">
        <v>940</v>
      </c>
    </row>
    <row r="5" spans="1:7" ht="12" customHeight="1">
      <c r="A5" s="802">
        <v>102</v>
      </c>
      <c r="B5" s="112" t="s">
        <v>72</v>
      </c>
      <c r="C5" s="142">
        <v>744800</v>
      </c>
      <c r="D5" s="169">
        <v>784144.9</v>
      </c>
      <c r="E5" s="143">
        <v>826270</v>
      </c>
      <c r="F5" s="174">
        <v>826270</v>
      </c>
      <c r="G5" s="144">
        <v>872113</v>
      </c>
    </row>
    <row r="6" spans="1:7" ht="12" customHeight="1">
      <c r="A6" s="802">
        <v>103</v>
      </c>
      <c r="B6" s="112" t="s">
        <v>1168</v>
      </c>
      <c r="C6" s="142">
        <v>0</v>
      </c>
      <c r="D6" s="169">
        <v>0</v>
      </c>
      <c r="E6" s="143">
        <v>7600</v>
      </c>
      <c r="F6" s="174">
        <v>8395</v>
      </c>
      <c r="G6" s="144">
        <v>11000</v>
      </c>
    </row>
    <row r="7" spans="1:7" ht="12" customHeight="1">
      <c r="A7" s="802">
        <v>106</v>
      </c>
      <c r="B7" s="112" t="s">
        <v>1613</v>
      </c>
      <c r="C7" s="142">
        <v>0</v>
      </c>
      <c r="D7" s="169">
        <v>0</v>
      </c>
      <c r="E7" s="143">
        <v>0</v>
      </c>
      <c r="F7" s="174">
        <v>0</v>
      </c>
      <c r="G7" s="144">
        <v>23</v>
      </c>
    </row>
    <row r="8" spans="1:7" ht="12" customHeight="1">
      <c r="A8" s="802">
        <v>108</v>
      </c>
      <c r="B8" s="112" t="s">
        <v>1614</v>
      </c>
      <c r="C8" s="142">
        <v>110</v>
      </c>
      <c r="D8" s="169">
        <v>98.6</v>
      </c>
      <c r="E8" s="143">
        <v>0</v>
      </c>
      <c r="F8" s="174">
        <v>0</v>
      </c>
      <c r="G8" s="144">
        <v>0</v>
      </c>
    </row>
    <row r="9" spans="1:7" ht="12" customHeight="1">
      <c r="A9" s="802">
        <v>109</v>
      </c>
      <c r="B9" s="112" t="s">
        <v>1362</v>
      </c>
      <c r="C9" s="142">
        <v>0</v>
      </c>
      <c r="D9" s="169">
        <v>0</v>
      </c>
      <c r="E9" s="143">
        <v>2500</v>
      </c>
      <c r="F9" s="174">
        <v>2500</v>
      </c>
      <c r="G9" s="144">
        <v>3700</v>
      </c>
    </row>
    <row r="10" spans="1:7" ht="12" customHeight="1">
      <c r="A10" s="802">
        <v>110</v>
      </c>
      <c r="B10" s="112" t="s">
        <v>216</v>
      </c>
      <c r="C10" s="142">
        <v>1200</v>
      </c>
      <c r="D10" s="169">
        <v>1360.4</v>
      </c>
      <c r="E10" s="143">
        <v>0</v>
      </c>
      <c r="F10" s="174">
        <v>0</v>
      </c>
      <c r="G10" s="144">
        <v>20</v>
      </c>
    </row>
    <row r="11" spans="1:7" ht="12" customHeight="1">
      <c r="A11" s="802">
        <v>113</v>
      </c>
      <c r="B11" s="112" t="s">
        <v>1364</v>
      </c>
      <c r="C11" s="142">
        <v>2050</v>
      </c>
      <c r="D11" s="169">
        <v>1912.9</v>
      </c>
      <c r="E11" s="143">
        <v>2050</v>
      </c>
      <c r="F11" s="174">
        <v>2050</v>
      </c>
      <c r="G11" s="144">
        <v>2000</v>
      </c>
    </row>
    <row r="12" spans="1:7" ht="12" customHeight="1" thickBot="1">
      <c r="A12" s="803">
        <v>117</v>
      </c>
      <c r="B12" s="145" t="s">
        <v>376</v>
      </c>
      <c r="C12" s="145">
        <v>2850</v>
      </c>
      <c r="D12" s="170">
        <v>3003.6</v>
      </c>
      <c r="E12" s="146">
        <v>4500</v>
      </c>
      <c r="F12" s="175">
        <v>4500</v>
      </c>
      <c r="G12" s="147">
        <v>4500</v>
      </c>
    </row>
    <row r="13" spans="1:7" ht="14.25" thickBot="1" thickTop="1">
      <c r="A13" s="1195" t="s">
        <v>469</v>
      </c>
      <c r="B13" s="1196"/>
      <c r="C13" s="1055">
        <f>SUM(C4:C12)</f>
        <v>751145</v>
      </c>
      <c r="D13" s="1056">
        <f>SUM(D4:D12)</f>
        <v>791653.1</v>
      </c>
      <c r="E13" s="1055">
        <f>SUM(E4:E12)</f>
        <v>843555</v>
      </c>
      <c r="F13" s="1056">
        <f>SUM(F4:F12)</f>
        <v>844592</v>
      </c>
      <c r="G13" s="1057">
        <f>SUM(G4:G12)</f>
        <v>894296</v>
      </c>
    </row>
    <row r="14" spans="1:7" ht="12" customHeight="1">
      <c r="A14" s="802">
        <v>100</v>
      </c>
      <c r="B14" s="110" t="s">
        <v>1611</v>
      </c>
      <c r="C14" s="148">
        <v>2600</v>
      </c>
      <c r="D14" s="176">
        <v>2012.1</v>
      </c>
      <c r="E14" s="149">
        <v>2800</v>
      </c>
      <c r="F14" s="150">
        <v>2829.5</v>
      </c>
      <c r="G14" s="206">
        <v>3025</v>
      </c>
    </row>
    <row r="15" spans="1:7" ht="12" customHeight="1">
      <c r="A15" s="802">
        <v>101</v>
      </c>
      <c r="B15" s="110" t="s">
        <v>71</v>
      </c>
      <c r="C15" s="142">
        <v>80</v>
      </c>
      <c r="D15" s="169">
        <v>164.7</v>
      </c>
      <c r="E15" s="143">
        <v>175</v>
      </c>
      <c r="F15" s="150">
        <v>175</v>
      </c>
      <c r="G15" s="206">
        <v>400</v>
      </c>
    </row>
    <row r="16" spans="1:7" ht="12" customHeight="1">
      <c r="A16" s="802">
        <v>102</v>
      </c>
      <c r="B16" s="112" t="s">
        <v>72</v>
      </c>
      <c r="C16" s="142">
        <v>43630</v>
      </c>
      <c r="D16" s="169">
        <v>176104.1</v>
      </c>
      <c r="E16" s="143">
        <v>70414</v>
      </c>
      <c r="F16" s="150">
        <v>95546.9</v>
      </c>
      <c r="G16" s="206">
        <v>68890</v>
      </c>
    </row>
    <row r="17" spans="1:7" ht="12" customHeight="1">
      <c r="A17" s="802">
        <v>103</v>
      </c>
      <c r="B17" s="112" t="s">
        <v>1168</v>
      </c>
      <c r="C17" s="142">
        <v>0</v>
      </c>
      <c r="D17" s="169">
        <v>0</v>
      </c>
      <c r="E17" s="143">
        <v>0</v>
      </c>
      <c r="F17" s="150">
        <v>0</v>
      </c>
      <c r="G17" s="206">
        <v>5</v>
      </c>
    </row>
    <row r="18" spans="1:7" ht="12" customHeight="1">
      <c r="A18" s="802">
        <v>104</v>
      </c>
      <c r="B18" s="112" t="s">
        <v>1357</v>
      </c>
      <c r="C18" s="142">
        <v>135</v>
      </c>
      <c r="D18" s="169">
        <v>421.3</v>
      </c>
      <c r="E18" s="143">
        <v>200</v>
      </c>
      <c r="F18" s="113">
        <v>470</v>
      </c>
      <c r="G18" s="132">
        <v>120</v>
      </c>
    </row>
    <row r="19" spans="1:7" ht="12" customHeight="1">
      <c r="A19" s="802">
        <v>105</v>
      </c>
      <c r="B19" s="112" t="s">
        <v>1612</v>
      </c>
      <c r="C19" s="142">
        <v>0</v>
      </c>
      <c r="D19" s="169">
        <v>72.8</v>
      </c>
      <c r="E19" s="143">
        <v>0</v>
      </c>
      <c r="F19" s="113">
        <v>27</v>
      </c>
      <c r="G19" s="132">
        <v>60</v>
      </c>
    </row>
    <row r="20" spans="1:7" ht="12" customHeight="1">
      <c r="A20" s="802">
        <v>106</v>
      </c>
      <c r="B20" s="112" t="s">
        <v>1613</v>
      </c>
      <c r="C20" s="142">
        <v>492</v>
      </c>
      <c r="D20" s="169">
        <v>395.6</v>
      </c>
      <c r="E20" s="143">
        <v>377</v>
      </c>
      <c r="F20" s="113">
        <v>377</v>
      </c>
      <c r="G20" s="132">
        <v>375</v>
      </c>
    </row>
    <row r="21" spans="1:7" ht="12" customHeight="1">
      <c r="A21" s="802">
        <v>108</v>
      </c>
      <c r="B21" s="112" t="s">
        <v>1614</v>
      </c>
      <c r="C21" s="142">
        <v>1985</v>
      </c>
      <c r="D21" s="169">
        <v>2732.6</v>
      </c>
      <c r="E21" s="143">
        <v>465</v>
      </c>
      <c r="F21" s="113">
        <v>718</v>
      </c>
      <c r="G21" s="132">
        <v>513</v>
      </c>
    </row>
    <row r="22" spans="1:7" ht="12" customHeight="1">
      <c r="A22" s="802">
        <v>109</v>
      </c>
      <c r="B22" s="112" t="s">
        <v>1362</v>
      </c>
      <c r="C22" s="142">
        <v>0</v>
      </c>
      <c r="D22" s="169">
        <v>0</v>
      </c>
      <c r="E22" s="143">
        <v>0</v>
      </c>
      <c r="F22" s="113">
        <v>0</v>
      </c>
      <c r="G22" s="132">
        <v>80</v>
      </c>
    </row>
    <row r="23" spans="1:7" ht="12" customHeight="1">
      <c r="A23" s="802">
        <v>110</v>
      </c>
      <c r="B23" s="112" t="s">
        <v>216</v>
      </c>
      <c r="C23" s="142">
        <v>350</v>
      </c>
      <c r="D23" s="169">
        <v>310.8</v>
      </c>
      <c r="E23" s="143">
        <v>3400</v>
      </c>
      <c r="F23" s="113">
        <v>3450</v>
      </c>
      <c r="G23" s="132">
        <v>3800</v>
      </c>
    </row>
    <row r="24" spans="1:7" ht="12" customHeight="1">
      <c r="A24" s="802">
        <v>111</v>
      </c>
      <c r="B24" s="186" t="s">
        <v>881</v>
      </c>
      <c r="C24" s="142">
        <v>0</v>
      </c>
      <c r="D24" s="169">
        <v>11</v>
      </c>
      <c r="E24" s="143">
        <v>0</v>
      </c>
      <c r="F24" s="113">
        <v>0</v>
      </c>
      <c r="G24" s="132">
        <v>0</v>
      </c>
    </row>
    <row r="25" spans="1:7" ht="12" customHeight="1">
      <c r="A25" s="802">
        <v>112</v>
      </c>
      <c r="B25" s="112" t="s">
        <v>1615</v>
      </c>
      <c r="C25" s="142">
        <v>100</v>
      </c>
      <c r="D25" s="169">
        <v>813.6</v>
      </c>
      <c r="E25" s="143">
        <v>100</v>
      </c>
      <c r="F25" s="113">
        <v>100</v>
      </c>
      <c r="G25" s="132">
        <v>100</v>
      </c>
    </row>
    <row r="26" spans="1:7" ht="12" customHeight="1">
      <c r="A26" s="802">
        <v>113</v>
      </c>
      <c r="B26" s="112" t="s">
        <v>1364</v>
      </c>
      <c r="C26" s="142">
        <v>800</v>
      </c>
      <c r="D26" s="169">
        <v>259.4</v>
      </c>
      <c r="E26" s="143">
        <v>800</v>
      </c>
      <c r="F26" s="113">
        <v>800</v>
      </c>
      <c r="G26" s="132">
        <v>805</v>
      </c>
    </row>
    <row r="27" spans="1:7" ht="12" customHeight="1">
      <c r="A27" s="802">
        <v>114</v>
      </c>
      <c r="B27" s="112" t="s">
        <v>1616</v>
      </c>
      <c r="C27" s="142">
        <v>3480</v>
      </c>
      <c r="D27" s="169">
        <v>4027.8</v>
      </c>
      <c r="E27" s="143">
        <v>3565</v>
      </c>
      <c r="F27" s="113">
        <v>3565</v>
      </c>
      <c r="G27" s="132">
        <v>4095</v>
      </c>
    </row>
    <row r="28" spans="1:7" ht="12" customHeight="1">
      <c r="A28" s="802">
        <v>115</v>
      </c>
      <c r="B28" s="112" t="s">
        <v>1617</v>
      </c>
      <c r="C28" s="142">
        <v>54688</v>
      </c>
      <c r="D28" s="169">
        <v>126029.4</v>
      </c>
      <c r="E28" s="143">
        <v>69717</v>
      </c>
      <c r="F28" s="113">
        <v>114244</v>
      </c>
      <c r="G28" s="144">
        <v>81245</v>
      </c>
    </row>
    <row r="29" spans="1:7" ht="12" customHeight="1">
      <c r="A29" s="802">
        <v>116</v>
      </c>
      <c r="B29" s="115" t="s">
        <v>1175</v>
      </c>
      <c r="C29" s="142">
        <v>0</v>
      </c>
      <c r="D29" s="169">
        <v>0</v>
      </c>
      <c r="E29" s="143">
        <v>0</v>
      </c>
      <c r="F29" s="113">
        <v>433.6</v>
      </c>
      <c r="G29" s="144">
        <v>0</v>
      </c>
    </row>
    <row r="30" spans="1:7" ht="12" customHeight="1">
      <c r="A30" s="802">
        <v>117</v>
      </c>
      <c r="B30" s="112" t="s">
        <v>376</v>
      </c>
      <c r="C30" s="142">
        <v>290</v>
      </c>
      <c r="D30" s="169">
        <v>488.7</v>
      </c>
      <c r="E30" s="75">
        <v>420</v>
      </c>
      <c r="F30" s="113">
        <v>420</v>
      </c>
      <c r="G30" s="132">
        <v>430</v>
      </c>
    </row>
    <row r="31" spans="1:7" ht="12" customHeight="1">
      <c r="A31" s="802">
        <v>119</v>
      </c>
      <c r="B31" s="110" t="s">
        <v>1618</v>
      </c>
      <c r="C31" s="142">
        <v>1505</v>
      </c>
      <c r="D31" s="169">
        <v>1162.4</v>
      </c>
      <c r="E31" s="143">
        <v>5</v>
      </c>
      <c r="F31" s="113">
        <v>5</v>
      </c>
      <c r="G31" s="132">
        <v>5</v>
      </c>
    </row>
    <row r="32" spans="1:7" ht="12" customHeight="1">
      <c r="A32" s="802">
        <v>120</v>
      </c>
      <c r="B32" s="112" t="s">
        <v>1619</v>
      </c>
      <c r="C32" s="142">
        <v>0</v>
      </c>
      <c r="D32" s="169">
        <v>420.9</v>
      </c>
      <c r="E32" s="143">
        <v>0</v>
      </c>
      <c r="F32" s="113">
        <v>686</v>
      </c>
      <c r="G32" s="132">
        <v>0</v>
      </c>
    </row>
    <row r="33" spans="1:7" ht="12" customHeight="1">
      <c r="A33" s="802">
        <v>121</v>
      </c>
      <c r="B33" s="112" t="s">
        <v>75</v>
      </c>
      <c r="C33" s="142">
        <v>0</v>
      </c>
      <c r="D33" s="169">
        <v>0</v>
      </c>
      <c r="E33" s="143">
        <v>0</v>
      </c>
      <c r="F33" s="113">
        <v>20</v>
      </c>
      <c r="G33" s="144">
        <v>50</v>
      </c>
    </row>
    <row r="34" spans="1:7" ht="12" customHeight="1">
      <c r="A34" s="802">
        <v>122</v>
      </c>
      <c r="B34" s="112" t="s">
        <v>1363</v>
      </c>
      <c r="C34" s="142">
        <v>0</v>
      </c>
      <c r="D34" s="169">
        <v>366</v>
      </c>
      <c r="E34" s="143">
        <v>1500</v>
      </c>
      <c r="F34" s="113">
        <v>1500</v>
      </c>
      <c r="G34" s="144">
        <v>1180</v>
      </c>
    </row>
    <row r="35" spans="1:7" ht="12" customHeight="1">
      <c r="A35" s="802">
        <v>191</v>
      </c>
      <c r="B35" s="112" t="s">
        <v>439</v>
      </c>
      <c r="C35" s="112">
        <v>11400</v>
      </c>
      <c r="D35" s="121">
        <v>10728.7</v>
      </c>
      <c r="E35" s="76">
        <v>11900</v>
      </c>
      <c r="F35" s="153">
        <v>19536.2</v>
      </c>
      <c r="G35" s="132">
        <v>28500</v>
      </c>
    </row>
    <row r="36" spans="1:7" ht="12" customHeight="1">
      <c r="A36" s="802">
        <v>192</v>
      </c>
      <c r="B36" s="112" t="s">
        <v>1620</v>
      </c>
      <c r="C36" s="142">
        <v>2550</v>
      </c>
      <c r="D36" s="169">
        <v>3044.1</v>
      </c>
      <c r="E36" s="75">
        <v>2750</v>
      </c>
      <c r="F36" s="113">
        <v>2165</v>
      </c>
      <c r="G36" s="152">
        <v>0</v>
      </c>
    </row>
    <row r="37" spans="1:7" ht="12" customHeight="1">
      <c r="A37" s="802">
        <v>193</v>
      </c>
      <c r="B37" s="110" t="s">
        <v>1608</v>
      </c>
      <c r="C37" s="142">
        <v>4050</v>
      </c>
      <c r="D37" s="169">
        <v>8346.3</v>
      </c>
      <c r="E37" s="75">
        <v>10150</v>
      </c>
      <c r="F37" s="113">
        <v>3876.8</v>
      </c>
      <c r="G37" s="152">
        <v>0</v>
      </c>
    </row>
    <row r="38" spans="1:7" ht="12" customHeight="1" thickBot="1">
      <c r="A38" s="803">
        <v>195</v>
      </c>
      <c r="B38" s="145" t="s">
        <v>73</v>
      </c>
      <c r="C38" s="145">
        <v>625</v>
      </c>
      <c r="D38" s="170">
        <v>628.2</v>
      </c>
      <c r="E38" s="146">
        <v>330</v>
      </c>
      <c r="F38" s="154">
        <v>330</v>
      </c>
      <c r="G38" s="133">
        <v>600</v>
      </c>
    </row>
    <row r="39" spans="1:7" ht="14.25" thickBot="1" thickTop="1">
      <c r="A39" s="1195" t="s">
        <v>475</v>
      </c>
      <c r="B39" s="1196"/>
      <c r="C39" s="1055">
        <f>SUM(C14:C38)</f>
        <v>128760</v>
      </c>
      <c r="D39" s="1056">
        <f>SUM(D14:D38)</f>
        <v>338540.5</v>
      </c>
      <c r="E39" s="1055">
        <f>SUM(E14:E38)</f>
        <v>179068</v>
      </c>
      <c r="F39" s="1056">
        <f>SUM(F14:F38)</f>
        <v>251275</v>
      </c>
      <c r="G39" s="1058">
        <f>SUM(G14:G38)</f>
        <v>194278</v>
      </c>
    </row>
    <row r="40" spans="1:9" s="1" customFormat="1" ht="12" customHeight="1">
      <c r="A40" s="833">
        <v>100</v>
      </c>
      <c r="B40" s="110" t="s">
        <v>1611</v>
      </c>
      <c r="C40" s="177">
        <v>0</v>
      </c>
      <c r="D40" s="178">
        <v>18.5</v>
      </c>
      <c r="E40" s="177">
        <v>0</v>
      </c>
      <c r="F40" s="178">
        <v>0</v>
      </c>
      <c r="G40" s="798">
        <v>200</v>
      </c>
      <c r="I40"/>
    </row>
    <row r="41" spans="1:7" ht="12" customHeight="1">
      <c r="A41" s="201">
        <v>102</v>
      </c>
      <c r="B41" s="112" t="s">
        <v>72</v>
      </c>
      <c r="C41" s="110">
        <v>0</v>
      </c>
      <c r="D41" s="111">
        <v>14664.1</v>
      </c>
      <c r="E41" s="75">
        <v>0</v>
      </c>
      <c r="F41" s="111">
        <v>740</v>
      </c>
      <c r="G41" s="152">
        <v>60</v>
      </c>
    </row>
    <row r="42" spans="1:7" ht="12" customHeight="1">
      <c r="A42" s="802">
        <v>108</v>
      </c>
      <c r="B42" s="110" t="s">
        <v>1516</v>
      </c>
      <c r="C42" s="112">
        <v>5</v>
      </c>
      <c r="D42" s="121">
        <v>233</v>
      </c>
      <c r="E42" s="76">
        <v>0</v>
      </c>
      <c r="F42" s="113">
        <v>40</v>
      </c>
      <c r="G42" s="132">
        <v>5</v>
      </c>
    </row>
    <row r="43" spans="1:7" ht="12" customHeight="1">
      <c r="A43" s="804">
        <v>112</v>
      </c>
      <c r="B43" s="155" t="s">
        <v>1516</v>
      </c>
      <c r="C43" s="155">
        <v>0</v>
      </c>
      <c r="D43" s="123">
        <v>0</v>
      </c>
      <c r="E43" s="75">
        <v>0</v>
      </c>
      <c r="F43" s="156">
        <v>12300</v>
      </c>
      <c r="G43" s="799">
        <v>16000</v>
      </c>
    </row>
    <row r="44" spans="1:7" ht="12" customHeight="1">
      <c r="A44" s="805">
        <v>114</v>
      </c>
      <c r="B44" s="157" t="s">
        <v>82</v>
      </c>
      <c r="C44" s="157">
        <v>48000</v>
      </c>
      <c r="D44" s="121">
        <v>76771.9</v>
      </c>
      <c r="E44" s="76">
        <v>35000</v>
      </c>
      <c r="F44" s="113">
        <v>36323</v>
      </c>
      <c r="G44" s="132">
        <v>56900</v>
      </c>
    </row>
    <row r="45" spans="1:7" ht="12" customHeight="1" thickBot="1">
      <c r="A45" s="803">
        <v>192</v>
      </c>
      <c r="B45" s="112" t="s">
        <v>1620</v>
      </c>
      <c r="C45" s="155">
        <v>0</v>
      </c>
      <c r="D45" s="123">
        <v>50</v>
      </c>
      <c r="E45" s="128">
        <v>0</v>
      </c>
      <c r="F45" s="127">
        <v>0</v>
      </c>
      <c r="G45" s="179">
        <v>0</v>
      </c>
    </row>
    <row r="46" spans="1:7" ht="14.25" thickBot="1" thickTop="1">
      <c r="A46" s="1203" t="s">
        <v>83</v>
      </c>
      <c r="B46" s="1204"/>
      <c r="C46" s="1059">
        <f>SUM(C41:C44)</f>
        <v>48005</v>
      </c>
      <c r="D46" s="1060">
        <f>SUM(D40:D45)</f>
        <v>91737.5</v>
      </c>
      <c r="E46" s="1059">
        <f>SUM(E40:E45)</f>
        <v>35000</v>
      </c>
      <c r="F46" s="1060">
        <f>SUM(F40:F45)</f>
        <v>49403</v>
      </c>
      <c r="G46" s="1061">
        <f>SUM(G40:G45)</f>
        <v>73165</v>
      </c>
    </row>
    <row r="47" spans="1:7" ht="14.25" thickBot="1" thickTop="1">
      <c r="A47" s="1195" t="s">
        <v>91</v>
      </c>
      <c r="B47" s="1196"/>
      <c r="C47" s="1055">
        <f>SUM(C13+C39+C46)</f>
        <v>927910</v>
      </c>
      <c r="D47" s="1056">
        <f>SUM(D13+D39+D46)</f>
        <v>1221931.1</v>
      </c>
      <c r="E47" s="1055">
        <f>SUM(E13+E39+E46)</f>
        <v>1057623</v>
      </c>
      <c r="F47" s="1056">
        <f>SUM(F13+F39+F46)</f>
        <v>1145270</v>
      </c>
      <c r="G47" s="1058">
        <f>SUM(G13+G39+G46)</f>
        <v>1161739</v>
      </c>
    </row>
    <row r="48" spans="1:7" ht="12" customHeight="1">
      <c r="A48" s="806">
        <v>102</v>
      </c>
      <c r="B48" s="148" t="s">
        <v>92</v>
      </c>
      <c r="C48" s="148">
        <v>99425</v>
      </c>
      <c r="D48" s="176">
        <v>101854.1</v>
      </c>
      <c r="E48" s="158">
        <v>191740</v>
      </c>
      <c r="F48" s="159">
        <v>200319.8</v>
      </c>
      <c r="G48" s="160">
        <v>214585</v>
      </c>
    </row>
    <row r="49" spans="1:7" ht="12" customHeight="1">
      <c r="A49" s="807" t="s">
        <v>978</v>
      </c>
      <c r="B49" s="114" t="s">
        <v>93</v>
      </c>
      <c r="C49" s="75">
        <v>7000</v>
      </c>
      <c r="D49" s="111">
        <v>406810.5</v>
      </c>
      <c r="E49" s="143">
        <v>2000</v>
      </c>
      <c r="F49" s="113">
        <v>211937.3</v>
      </c>
      <c r="G49" s="132">
        <v>2650</v>
      </c>
    </row>
    <row r="50" spans="1:7" ht="12" customHeight="1">
      <c r="A50" s="201">
        <v>102</v>
      </c>
      <c r="B50" s="155" t="s">
        <v>101</v>
      </c>
      <c r="C50" s="235">
        <v>5000</v>
      </c>
      <c r="D50" s="123">
        <v>0</v>
      </c>
      <c r="E50" s="180">
        <v>0</v>
      </c>
      <c r="F50" s="153">
        <v>0</v>
      </c>
      <c r="G50" s="797">
        <v>0</v>
      </c>
    </row>
    <row r="51" spans="1:7" ht="12" customHeight="1" thickBot="1">
      <c r="A51" s="803">
        <v>102</v>
      </c>
      <c r="B51" s="145" t="s">
        <v>94</v>
      </c>
      <c r="C51" s="145">
        <v>0</v>
      </c>
      <c r="D51" s="170">
        <v>87903.1</v>
      </c>
      <c r="E51" s="77">
        <v>0</v>
      </c>
      <c r="F51" s="154">
        <v>186534.2</v>
      </c>
      <c r="G51" s="133">
        <v>42455</v>
      </c>
    </row>
    <row r="52" spans="1:7" ht="14.25" thickBot="1" thickTop="1">
      <c r="A52" s="1203" t="s">
        <v>479</v>
      </c>
      <c r="B52" s="1204"/>
      <c r="C52" s="1062">
        <f>SUM(C48:C51)</f>
        <v>111425</v>
      </c>
      <c r="D52" s="1063">
        <f>SUM(D48:D51)</f>
        <v>596567.7</v>
      </c>
      <c r="E52" s="1062">
        <f>SUM(E48:E51)</f>
        <v>193740</v>
      </c>
      <c r="F52" s="1063">
        <f>SUM(F48:F51)</f>
        <v>598791.3</v>
      </c>
      <c r="G52" s="1064">
        <f>SUM(G48:G51)</f>
        <v>259690</v>
      </c>
    </row>
    <row r="53" spans="1:7" ht="25.5" customHeight="1" thickBot="1" thickTop="1">
      <c r="A53" s="1207" t="s">
        <v>95</v>
      </c>
      <c r="B53" s="1208"/>
      <c r="C53" s="1051">
        <f>SUM(C47+C52)</f>
        <v>1039335</v>
      </c>
      <c r="D53" s="1052">
        <f>SUM(D47+D52)</f>
        <v>1818498.8</v>
      </c>
      <c r="E53" s="1051">
        <f>SUM(E47+E52)</f>
        <v>1251363</v>
      </c>
      <c r="F53" s="1052">
        <f>SUM(F47+F52)</f>
        <v>1744061.3</v>
      </c>
      <c r="G53" s="161">
        <f>SUM(G47+G52)</f>
        <v>1421429</v>
      </c>
    </row>
    <row r="54" spans="1:7" ht="13.5" thickTop="1">
      <c r="A54" s="808"/>
      <c r="B54" s="162"/>
      <c r="C54" s="162"/>
      <c r="D54" s="162"/>
      <c r="E54" s="162"/>
      <c r="F54" s="163"/>
      <c r="G54" s="164"/>
    </row>
    <row r="55" spans="1:7" ht="16.5" thickBot="1">
      <c r="A55" s="1209" t="s">
        <v>96</v>
      </c>
      <c r="B55" s="1209"/>
      <c r="C55" s="1209"/>
      <c r="D55" s="1209"/>
      <c r="E55" s="1209"/>
      <c r="F55" s="1209"/>
      <c r="G55" s="1209"/>
    </row>
    <row r="56" spans="1:7" ht="39" thickTop="1">
      <c r="A56" s="1210" t="s">
        <v>1609</v>
      </c>
      <c r="B56" s="1212" t="s">
        <v>1610</v>
      </c>
      <c r="C56" s="810" t="s">
        <v>581</v>
      </c>
      <c r="D56" s="810" t="s">
        <v>100</v>
      </c>
      <c r="E56" s="810" t="s">
        <v>561</v>
      </c>
      <c r="F56" s="810" t="s">
        <v>559</v>
      </c>
      <c r="G56" s="795" t="s">
        <v>79</v>
      </c>
    </row>
    <row r="57" spans="1:7" ht="13.5" thickBot="1">
      <c r="A57" s="1211"/>
      <c r="B57" s="1213"/>
      <c r="C57" s="136" t="s">
        <v>80</v>
      </c>
      <c r="D57" s="136" t="s">
        <v>80</v>
      </c>
      <c r="E57" s="136" t="s">
        <v>80</v>
      </c>
      <c r="F57" s="136" t="s">
        <v>80</v>
      </c>
      <c r="G57" s="138" t="s">
        <v>80</v>
      </c>
    </row>
    <row r="58" spans="1:7" ht="13.5" thickTop="1">
      <c r="A58" s="201">
        <v>102</v>
      </c>
      <c r="B58" s="165" t="s">
        <v>523</v>
      </c>
      <c r="C58" s="191">
        <v>40960</v>
      </c>
      <c r="D58" s="187">
        <v>14751.6</v>
      </c>
      <c r="E58" s="166">
        <v>27000</v>
      </c>
      <c r="F58" s="167">
        <v>45024.6</v>
      </c>
      <c r="G58" s="796">
        <v>0</v>
      </c>
    </row>
    <row r="59" spans="1:7" ht="22.5">
      <c r="A59" s="809">
        <v>102</v>
      </c>
      <c r="B59" s="168" t="s">
        <v>97</v>
      </c>
      <c r="C59" s="192">
        <v>-38562</v>
      </c>
      <c r="D59" s="188">
        <v>-13034.9</v>
      </c>
      <c r="E59" s="184">
        <v>-24739</v>
      </c>
      <c r="F59" s="121">
        <v>-24739</v>
      </c>
      <c r="G59" s="185">
        <v>-32043</v>
      </c>
    </row>
    <row r="60" spans="1:7" ht="12.75">
      <c r="A60" s="203">
        <v>102</v>
      </c>
      <c r="B60" s="186" t="s">
        <v>98</v>
      </c>
      <c r="C60" s="193">
        <v>300674</v>
      </c>
      <c r="D60" s="189">
        <v>174841</v>
      </c>
      <c r="E60" s="184">
        <v>291115</v>
      </c>
      <c r="F60" s="121">
        <v>385810.5</v>
      </c>
      <c r="G60" s="185">
        <v>10309</v>
      </c>
    </row>
    <row r="61" spans="1:7" ht="23.25" thickBot="1">
      <c r="A61" s="203">
        <v>102</v>
      </c>
      <c r="B61" s="195" t="s">
        <v>102</v>
      </c>
      <c r="C61" s="194">
        <v>0</v>
      </c>
      <c r="D61" s="190">
        <v>-15399.7</v>
      </c>
      <c r="E61" s="181">
        <v>0</v>
      </c>
      <c r="F61" s="182">
        <v>0</v>
      </c>
      <c r="G61" s="183">
        <v>0</v>
      </c>
    </row>
    <row r="62" spans="1:7" ht="14.25" thickBot="1" thickTop="1">
      <c r="A62" s="1205" t="s">
        <v>1541</v>
      </c>
      <c r="B62" s="1206"/>
      <c r="C62" s="1065">
        <f>SUM(C58:C61)</f>
        <v>303072</v>
      </c>
      <c r="D62" s="1066">
        <f>SUM(D58:D61)</f>
        <v>161158</v>
      </c>
      <c r="E62" s="1067">
        <f>SUM(E58:E61)</f>
        <v>293376</v>
      </c>
      <c r="F62" s="1068">
        <f>SUM(F58:F60)</f>
        <v>406096.1</v>
      </c>
      <c r="G62" s="1069">
        <f>SUM(G58:G60)</f>
        <v>-21734</v>
      </c>
    </row>
    <row r="63" spans="1:7" ht="25.5" customHeight="1" thickBot="1" thickTop="1">
      <c r="A63" s="1207" t="s">
        <v>99</v>
      </c>
      <c r="B63" s="1208"/>
      <c r="C63" s="1053">
        <f>SUM(C53:C60)</f>
        <v>1342407</v>
      </c>
      <c r="D63" s="1054">
        <f>SUM(D53:D60)</f>
        <v>1995056.5000000002</v>
      </c>
      <c r="E63" s="1053">
        <f>SUM(E53:E60)</f>
        <v>1544739</v>
      </c>
      <c r="F63" s="1054">
        <f>SUM(F53:F60)</f>
        <v>2150157.4000000004</v>
      </c>
      <c r="G63" s="171">
        <f>SUM(G53:G60)</f>
        <v>1399695</v>
      </c>
    </row>
    <row r="64" ht="13.5" thickTop="1"/>
  </sheetData>
  <mergeCells count="13">
    <mergeCell ref="A63:B63"/>
    <mergeCell ref="A53:B53"/>
    <mergeCell ref="A55:G55"/>
    <mergeCell ref="A56:A57"/>
    <mergeCell ref="B56:B57"/>
    <mergeCell ref="A46:B46"/>
    <mergeCell ref="A47:B47"/>
    <mergeCell ref="A52:B52"/>
    <mergeCell ref="A62:B62"/>
    <mergeCell ref="C1:G1"/>
    <mergeCell ref="A13:B13"/>
    <mergeCell ref="A1:B3"/>
    <mergeCell ref="A39:B39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95" r:id="rId2"/>
  <headerFooter alignWithMargins="0">
    <oddHeader>&amp;L&amp;"Arial CE,Tučné"NÁVRH ROZPOČTU NA ROK 2004 - PŘÍJMY&amp;R&amp;G</oddHeader>
    <oddFooter>&amp;COddíl III. - &amp;P&amp;RPříjmy - sumář</oddFooter>
  </headerFooter>
  <rowBreaks count="1" manualBreakCount="1">
    <brk id="53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92"/>
  <sheetViews>
    <sheetView workbookViewId="0" topLeftCell="A1">
      <selection activeCell="C4" sqref="C4"/>
    </sheetView>
  </sheetViews>
  <sheetFormatPr defaultColWidth="9.00390625" defaultRowHeight="12.75"/>
  <cols>
    <col min="1" max="1" width="5.75390625" style="0" customWidth="1"/>
    <col min="2" max="2" width="28.25390625" style="0" customWidth="1"/>
    <col min="3" max="3" width="11.875" style="0" customWidth="1"/>
    <col min="4" max="4" width="11.875" style="5" customWidth="1"/>
    <col min="5" max="6" width="11.875" style="0" customWidth="1"/>
    <col min="7" max="7" width="11.875" style="7" customWidth="1"/>
    <col min="9" max="9" width="11.25390625" style="0" bestFit="1" customWidth="1"/>
    <col min="13" max="13" width="8.875" style="0" customWidth="1"/>
    <col min="14" max="14" width="8.625" style="0" customWidth="1"/>
  </cols>
  <sheetData>
    <row r="1" spans="1:7" ht="11.25" customHeight="1" thickTop="1">
      <c r="A1" s="1227" t="s">
        <v>879</v>
      </c>
      <c r="B1" s="1228"/>
      <c r="C1" s="1216" t="s">
        <v>880</v>
      </c>
      <c r="D1" s="1217"/>
      <c r="E1" s="1217"/>
      <c r="F1" s="1217"/>
      <c r="G1" s="1218"/>
    </row>
    <row r="2" spans="1:52" s="9" customFormat="1" ht="54" customHeight="1">
      <c r="A2" s="1229"/>
      <c r="B2" s="1230"/>
      <c r="C2" s="800" t="s">
        <v>581</v>
      </c>
      <c r="D2" s="832" t="s">
        <v>100</v>
      </c>
      <c r="E2" s="800" t="s">
        <v>561</v>
      </c>
      <c r="F2" s="800" t="s">
        <v>559</v>
      </c>
      <c r="G2" s="811" t="s">
        <v>79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s="196" customFormat="1" ht="12" customHeight="1" thickBot="1">
      <c r="A3" s="1231"/>
      <c r="B3" s="1232"/>
      <c r="C3" s="136" t="s">
        <v>80</v>
      </c>
      <c r="D3" s="137" t="s">
        <v>80</v>
      </c>
      <c r="E3" s="136" t="s">
        <v>80</v>
      </c>
      <c r="F3" s="136" t="s">
        <v>80</v>
      </c>
      <c r="G3" s="138" t="s">
        <v>80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7" ht="12" customHeight="1" thickTop="1">
      <c r="A4" s="197">
        <v>100</v>
      </c>
      <c r="B4" s="198" t="s">
        <v>1611</v>
      </c>
      <c r="C4" s="139">
        <v>32974</v>
      </c>
      <c r="D4" s="172">
        <v>31655.3</v>
      </c>
      <c r="E4" s="199">
        <v>40372</v>
      </c>
      <c r="F4" s="200">
        <v>40636</v>
      </c>
      <c r="G4" s="813">
        <v>43380</v>
      </c>
    </row>
    <row r="5" spans="1:7" ht="12" customHeight="1">
      <c r="A5" s="201">
        <v>101</v>
      </c>
      <c r="B5" s="110" t="s">
        <v>71</v>
      </c>
      <c r="C5" s="142">
        <v>2093</v>
      </c>
      <c r="D5" s="169">
        <v>2096.1</v>
      </c>
      <c r="E5" s="202">
        <v>2240</v>
      </c>
      <c r="F5" s="150">
        <v>3923.2</v>
      </c>
      <c r="G5" s="206">
        <v>2125</v>
      </c>
    </row>
    <row r="6" spans="1:7" ht="12" customHeight="1">
      <c r="A6" s="203">
        <v>102</v>
      </c>
      <c r="B6" s="112" t="s">
        <v>72</v>
      </c>
      <c r="C6" s="142">
        <v>76091</v>
      </c>
      <c r="D6" s="169">
        <v>105252.1</v>
      </c>
      <c r="E6" s="202">
        <v>47137</v>
      </c>
      <c r="F6" s="150">
        <v>93038.3</v>
      </c>
      <c r="G6" s="206">
        <v>29535</v>
      </c>
    </row>
    <row r="7" spans="1:7" ht="12" customHeight="1">
      <c r="A7" s="203">
        <v>103</v>
      </c>
      <c r="B7" s="112" t="s">
        <v>1168</v>
      </c>
      <c r="C7" s="142">
        <v>0</v>
      </c>
      <c r="D7" s="169">
        <v>0</v>
      </c>
      <c r="E7" s="202">
        <v>0</v>
      </c>
      <c r="F7" s="150">
        <v>0</v>
      </c>
      <c r="G7" s="206">
        <v>170</v>
      </c>
    </row>
    <row r="8" spans="1:7" ht="12" customHeight="1">
      <c r="A8" s="203">
        <v>104</v>
      </c>
      <c r="B8" s="112" t="s">
        <v>1357</v>
      </c>
      <c r="C8" s="142">
        <v>5893</v>
      </c>
      <c r="D8" s="169">
        <v>5931.1</v>
      </c>
      <c r="E8" s="202">
        <v>5379</v>
      </c>
      <c r="F8" s="169">
        <v>5607</v>
      </c>
      <c r="G8" s="814">
        <v>5532</v>
      </c>
    </row>
    <row r="9" spans="1:7" ht="12" customHeight="1">
      <c r="A9" s="203">
        <v>105</v>
      </c>
      <c r="B9" s="112" t="s">
        <v>1612</v>
      </c>
      <c r="C9" s="142">
        <v>16525</v>
      </c>
      <c r="D9" s="169">
        <v>86573.2</v>
      </c>
      <c r="E9" s="202">
        <v>20540</v>
      </c>
      <c r="F9" s="169">
        <v>20537</v>
      </c>
      <c r="G9" s="814">
        <v>14520</v>
      </c>
    </row>
    <row r="10" spans="1:7" ht="12" customHeight="1">
      <c r="A10" s="203">
        <v>106</v>
      </c>
      <c r="B10" s="112" t="s">
        <v>1613</v>
      </c>
      <c r="C10" s="142">
        <v>55840</v>
      </c>
      <c r="D10" s="169">
        <v>80031.1</v>
      </c>
      <c r="E10" s="202">
        <v>90237</v>
      </c>
      <c r="F10" s="169">
        <v>100979</v>
      </c>
      <c r="G10" s="814">
        <v>104040</v>
      </c>
    </row>
    <row r="11" spans="1:7" ht="12" customHeight="1">
      <c r="A11" s="203">
        <v>108</v>
      </c>
      <c r="B11" s="112" t="s">
        <v>1614</v>
      </c>
      <c r="C11" s="142">
        <v>32396</v>
      </c>
      <c r="D11" s="169">
        <v>50863.2</v>
      </c>
      <c r="E11" s="202">
        <v>35952</v>
      </c>
      <c r="F11" s="169">
        <v>39582.4</v>
      </c>
      <c r="G11" s="814">
        <v>34900</v>
      </c>
    </row>
    <row r="12" spans="1:7" ht="12" customHeight="1">
      <c r="A12" s="203">
        <v>109</v>
      </c>
      <c r="B12" s="112" t="s">
        <v>1362</v>
      </c>
      <c r="C12" s="142">
        <v>0</v>
      </c>
      <c r="D12" s="169">
        <v>0</v>
      </c>
      <c r="E12" s="202">
        <v>341</v>
      </c>
      <c r="F12" s="169">
        <v>341</v>
      </c>
      <c r="G12" s="814">
        <v>205</v>
      </c>
    </row>
    <row r="13" spans="1:7" ht="12" customHeight="1">
      <c r="A13" s="203">
        <v>110</v>
      </c>
      <c r="B13" s="112" t="s">
        <v>216</v>
      </c>
      <c r="C13" s="142">
        <v>434</v>
      </c>
      <c r="D13" s="169">
        <v>310.3</v>
      </c>
      <c r="E13" s="202">
        <v>143</v>
      </c>
      <c r="F13" s="169">
        <v>193</v>
      </c>
      <c r="G13" s="814">
        <v>260</v>
      </c>
    </row>
    <row r="14" spans="1:7" ht="12" customHeight="1">
      <c r="A14" s="203">
        <v>111</v>
      </c>
      <c r="B14" s="186" t="s">
        <v>881</v>
      </c>
      <c r="C14" s="204">
        <v>5200</v>
      </c>
      <c r="D14" s="254">
        <v>3751</v>
      </c>
      <c r="E14" s="202">
        <v>4080</v>
      </c>
      <c r="F14" s="169">
        <v>3097</v>
      </c>
      <c r="G14" s="814">
        <v>3330</v>
      </c>
    </row>
    <row r="15" spans="1:7" ht="12" customHeight="1">
      <c r="A15" s="203">
        <v>112</v>
      </c>
      <c r="B15" s="112" t="s">
        <v>1615</v>
      </c>
      <c r="C15" s="142">
        <v>900</v>
      </c>
      <c r="D15" s="169">
        <v>2693.8</v>
      </c>
      <c r="E15" s="202">
        <v>800</v>
      </c>
      <c r="F15" s="169">
        <v>1800</v>
      </c>
      <c r="G15" s="814">
        <v>9377</v>
      </c>
    </row>
    <row r="16" spans="1:7" ht="12" customHeight="1">
      <c r="A16" s="203">
        <v>113</v>
      </c>
      <c r="B16" s="112" t="s">
        <v>1364</v>
      </c>
      <c r="C16" s="142">
        <v>265</v>
      </c>
      <c r="D16" s="169">
        <v>96.5</v>
      </c>
      <c r="E16" s="202">
        <v>350</v>
      </c>
      <c r="F16" s="169">
        <v>350</v>
      </c>
      <c r="G16" s="814">
        <v>213</v>
      </c>
    </row>
    <row r="17" spans="1:7" ht="12" customHeight="1">
      <c r="A17" s="203">
        <v>114</v>
      </c>
      <c r="B17" s="112" t="s">
        <v>1616</v>
      </c>
      <c r="C17" s="142">
        <v>15150</v>
      </c>
      <c r="D17" s="169">
        <v>13340.3</v>
      </c>
      <c r="E17" s="202">
        <v>11180</v>
      </c>
      <c r="F17" s="169">
        <v>11180</v>
      </c>
      <c r="G17" s="814">
        <v>8931</v>
      </c>
    </row>
    <row r="18" spans="1:7" ht="12" customHeight="1">
      <c r="A18" s="203">
        <v>115</v>
      </c>
      <c r="B18" s="112" t="s">
        <v>1617</v>
      </c>
      <c r="C18" s="142">
        <v>126400</v>
      </c>
      <c r="D18" s="169">
        <v>162660.2</v>
      </c>
      <c r="E18" s="202">
        <v>163860</v>
      </c>
      <c r="F18" s="169">
        <v>203378.3</v>
      </c>
      <c r="G18" s="814">
        <v>155220</v>
      </c>
    </row>
    <row r="19" spans="1:7" ht="12" customHeight="1">
      <c r="A19" s="203">
        <v>116</v>
      </c>
      <c r="B19" s="115" t="s">
        <v>1175</v>
      </c>
      <c r="C19" s="205">
        <v>18286</v>
      </c>
      <c r="D19" s="255">
        <v>17504.6</v>
      </c>
      <c r="E19" s="202">
        <v>22500</v>
      </c>
      <c r="F19" s="169">
        <v>24200</v>
      </c>
      <c r="G19" s="814">
        <v>23150</v>
      </c>
    </row>
    <row r="20" spans="1:7" ht="12" customHeight="1">
      <c r="A20" s="203">
        <v>119</v>
      </c>
      <c r="B20" s="112" t="s">
        <v>1618</v>
      </c>
      <c r="C20" s="142">
        <v>4410</v>
      </c>
      <c r="D20" s="169">
        <v>3119.2</v>
      </c>
      <c r="E20" s="202">
        <v>1830</v>
      </c>
      <c r="F20" s="169">
        <v>1830</v>
      </c>
      <c r="G20" s="814">
        <v>3928</v>
      </c>
    </row>
    <row r="21" spans="1:7" ht="12" customHeight="1">
      <c r="A21" s="203">
        <v>120</v>
      </c>
      <c r="B21" s="112" t="s">
        <v>1619</v>
      </c>
      <c r="C21" s="142">
        <v>100248</v>
      </c>
      <c r="D21" s="169">
        <v>113142.1</v>
      </c>
      <c r="E21" s="202">
        <v>169090</v>
      </c>
      <c r="F21" s="169">
        <v>174316.4</v>
      </c>
      <c r="G21" s="814">
        <v>171752</v>
      </c>
    </row>
    <row r="22" spans="1:7" ht="12" customHeight="1">
      <c r="A22" s="203">
        <v>121</v>
      </c>
      <c r="B22" s="112" t="s">
        <v>75</v>
      </c>
      <c r="C22" s="142">
        <v>0</v>
      </c>
      <c r="D22" s="169">
        <v>0</v>
      </c>
      <c r="E22" s="202">
        <v>0</v>
      </c>
      <c r="F22" s="169">
        <v>1810</v>
      </c>
      <c r="G22" s="814">
        <v>6142</v>
      </c>
    </row>
    <row r="23" spans="1:7" ht="12" customHeight="1">
      <c r="A23" s="203">
        <v>122</v>
      </c>
      <c r="B23" s="112" t="s">
        <v>1363</v>
      </c>
      <c r="C23" s="142">
        <v>0</v>
      </c>
      <c r="D23" s="169">
        <v>1855</v>
      </c>
      <c r="E23" s="202">
        <v>8584</v>
      </c>
      <c r="F23" s="169">
        <v>9459.6</v>
      </c>
      <c r="G23" s="814">
        <v>8810</v>
      </c>
    </row>
    <row r="24" spans="1:7" ht="12" customHeight="1">
      <c r="A24" s="203">
        <v>191</v>
      </c>
      <c r="B24" s="112" t="s">
        <v>439</v>
      </c>
      <c r="C24" s="142">
        <v>9699</v>
      </c>
      <c r="D24" s="169">
        <v>20926.9</v>
      </c>
      <c r="E24" s="202">
        <v>9590</v>
      </c>
      <c r="F24" s="169">
        <v>20182.8</v>
      </c>
      <c r="G24" s="814">
        <v>26435</v>
      </c>
    </row>
    <row r="25" spans="1:7" ht="12" customHeight="1">
      <c r="A25" s="203">
        <v>192</v>
      </c>
      <c r="B25" s="112" t="s">
        <v>1620</v>
      </c>
      <c r="C25" s="142">
        <v>3860</v>
      </c>
      <c r="D25" s="169">
        <v>4919.4</v>
      </c>
      <c r="E25" s="151">
        <v>2908</v>
      </c>
      <c r="F25" s="169">
        <v>1574</v>
      </c>
      <c r="G25" s="814">
        <v>0</v>
      </c>
    </row>
    <row r="26" spans="1:7" ht="12" customHeight="1">
      <c r="A26" s="201">
        <v>193</v>
      </c>
      <c r="B26" s="110" t="s">
        <v>1608</v>
      </c>
      <c r="C26" s="142">
        <v>9239</v>
      </c>
      <c r="D26" s="169">
        <v>30732.9</v>
      </c>
      <c r="E26" s="207">
        <v>12370</v>
      </c>
      <c r="F26" s="113">
        <v>5811.2</v>
      </c>
      <c r="G26" s="132">
        <v>0</v>
      </c>
    </row>
    <row r="27" spans="1:7" ht="12" customHeight="1">
      <c r="A27" s="203">
        <v>194</v>
      </c>
      <c r="B27" s="112" t="s">
        <v>1621</v>
      </c>
      <c r="C27" s="157">
        <v>450</v>
      </c>
      <c r="D27" s="121">
        <v>448</v>
      </c>
      <c r="E27" s="207">
        <v>350</v>
      </c>
      <c r="F27" s="113">
        <v>462</v>
      </c>
      <c r="G27" s="132">
        <v>300</v>
      </c>
    </row>
    <row r="28" spans="1:7" ht="12" customHeight="1" thickBot="1">
      <c r="A28" s="208">
        <v>195</v>
      </c>
      <c r="B28" s="209" t="s">
        <v>73</v>
      </c>
      <c r="C28" s="210">
        <v>2889</v>
      </c>
      <c r="D28" s="212">
        <v>2899.9</v>
      </c>
      <c r="E28" s="211">
        <v>4049</v>
      </c>
      <c r="F28" s="212">
        <v>4081.9</v>
      </c>
      <c r="G28" s="815">
        <v>4357</v>
      </c>
    </row>
    <row r="29" spans="1:52" s="106" customFormat="1" ht="14.25" customHeight="1" thickBot="1">
      <c r="A29" s="1221" t="s">
        <v>882</v>
      </c>
      <c r="B29" s="1222"/>
      <c r="C29" s="1041">
        <f>SUM(C4:C28)</f>
        <v>519242</v>
      </c>
      <c r="D29" s="1042">
        <f>SUM(D4:D28)</f>
        <v>740802.2</v>
      </c>
      <c r="E29" s="1041">
        <f>SUM(E4:E28)</f>
        <v>653882</v>
      </c>
      <c r="F29" s="1042">
        <f>SUM(F4:F28)</f>
        <v>768370.1</v>
      </c>
      <c r="G29" s="1040">
        <f>SUM(G4:G28)</f>
        <v>656612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17" customFormat="1" ht="17.25" customHeight="1">
      <c r="A30" s="213" t="s">
        <v>883</v>
      </c>
      <c r="B30" s="214" t="s">
        <v>884</v>
      </c>
      <c r="C30" s="215">
        <v>14337</v>
      </c>
      <c r="D30" s="256">
        <v>78556.1</v>
      </c>
      <c r="E30" s="215">
        <v>16014</v>
      </c>
      <c r="F30" s="216">
        <v>47923.5</v>
      </c>
      <c r="G30" s="816">
        <v>20950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217" customFormat="1" ht="17.25" customHeight="1">
      <c r="A31" s="218" t="s">
        <v>885</v>
      </c>
      <c r="B31" s="219" t="s">
        <v>886</v>
      </c>
      <c r="C31" s="219">
        <v>52282</v>
      </c>
      <c r="D31" s="257">
        <v>297340.6</v>
      </c>
      <c r="E31" s="219">
        <v>59980</v>
      </c>
      <c r="F31" s="10">
        <v>180692</v>
      </c>
      <c r="G31" s="144">
        <v>60281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217" customFormat="1" ht="14.25" customHeight="1" thickBot="1">
      <c r="A32" s="220" t="s">
        <v>887</v>
      </c>
      <c r="B32" s="221" t="s">
        <v>888</v>
      </c>
      <c r="C32" s="222">
        <v>2030</v>
      </c>
      <c r="D32" s="258">
        <v>7529.6</v>
      </c>
      <c r="E32" s="222">
        <v>1846</v>
      </c>
      <c r="F32" s="223">
        <v>5069</v>
      </c>
      <c r="G32" s="817">
        <v>2239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224" customFormat="1" ht="14.25" customHeight="1" thickBot="1">
      <c r="A33" s="1221" t="s">
        <v>889</v>
      </c>
      <c r="B33" s="1222"/>
      <c r="C33" s="1044">
        <f>SUM(C30:C32)</f>
        <v>68649</v>
      </c>
      <c r="D33" s="1045">
        <f>SUM(D30:D32)</f>
        <v>383426.29999999993</v>
      </c>
      <c r="E33" s="1044">
        <f>SUM(E30:E32)</f>
        <v>77840</v>
      </c>
      <c r="F33" s="1045">
        <f>SUM(F30:F32)</f>
        <v>233684.5</v>
      </c>
      <c r="G33" s="1043">
        <f>SUM(G30:G32)</f>
        <v>83470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7" ht="12" customHeight="1">
      <c r="A34" s="225">
        <v>261</v>
      </c>
      <c r="B34" s="110" t="s">
        <v>1358</v>
      </c>
      <c r="C34" s="142">
        <v>10977</v>
      </c>
      <c r="D34" s="169">
        <v>12943.5</v>
      </c>
      <c r="E34" s="226">
        <v>12800</v>
      </c>
      <c r="F34" s="150">
        <v>13160</v>
      </c>
      <c r="G34" s="206">
        <v>11040</v>
      </c>
    </row>
    <row r="35" spans="1:7" ht="12" customHeight="1">
      <c r="A35" s="203">
        <v>264</v>
      </c>
      <c r="B35" s="112" t="s">
        <v>890</v>
      </c>
      <c r="C35" s="142">
        <v>18143</v>
      </c>
      <c r="D35" s="169">
        <v>21670</v>
      </c>
      <c r="E35" s="226">
        <v>23580</v>
      </c>
      <c r="F35" s="150">
        <v>23759</v>
      </c>
      <c r="G35" s="206">
        <v>24896</v>
      </c>
    </row>
    <row r="36" spans="1:7" ht="12" customHeight="1">
      <c r="A36" s="203">
        <v>265</v>
      </c>
      <c r="B36" s="112" t="s">
        <v>891</v>
      </c>
      <c r="C36" s="112">
        <v>6243</v>
      </c>
      <c r="D36" s="113">
        <v>7149</v>
      </c>
      <c r="E36" s="76">
        <v>7525</v>
      </c>
      <c r="F36" s="262">
        <v>7578</v>
      </c>
      <c r="G36" s="818">
        <v>7278</v>
      </c>
    </row>
    <row r="37" spans="1:7" ht="12" customHeight="1" thickBot="1">
      <c r="A37" s="227">
        <v>266</v>
      </c>
      <c r="B37" s="155" t="s">
        <v>904</v>
      </c>
      <c r="C37" s="210">
        <v>0</v>
      </c>
      <c r="D37" s="212">
        <v>0</v>
      </c>
      <c r="E37" s="261">
        <v>0</v>
      </c>
      <c r="F37" s="230">
        <v>0</v>
      </c>
      <c r="G37" s="819">
        <v>44069</v>
      </c>
    </row>
    <row r="38" spans="1:52" s="224" customFormat="1" ht="15" customHeight="1" thickBot="1">
      <c r="A38" s="1221" t="s">
        <v>892</v>
      </c>
      <c r="B38" s="1222"/>
      <c r="C38" s="1041">
        <f>SUM(C34:C37)</f>
        <v>35363</v>
      </c>
      <c r="D38" s="1042">
        <f>SUM(D34:D37)</f>
        <v>41762.5</v>
      </c>
      <c r="E38" s="1041">
        <f>SUM(E34:E37)</f>
        <v>43905</v>
      </c>
      <c r="F38" s="1042">
        <f>SUM(F34:F37)</f>
        <v>44497</v>
      </c>
      <c r="G38" s="1040">
        <f>SUM(G34:G37)</f>
        <v>87283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7" ht="12" customHeight="1">
      <c r="A39" s="225">
        <v>271</v>
      </c>
      <c r="B39" s="231" t="s">
        <v>55</v>
      </c>
      <c r="C39" s="142">
        <v>53957</v>
      </c>
      <c r="D39" s="169">
        <v>61935</v>
      </c>
      <c r="E39" s="226">
        <v>54000</v>
      </c>
      <c r="F39" s="150">
        <v>57641.4</v>
      </c>
      <c r="G39" s="206">
        <v>55000</v>
      </c>
    </row>
    <row r="40" spans="1:7" ht="12" customHeight="1">
      <c r="A40" s="203">
        <v>272</v>
      </c>
      <c r="B40" s="112" t="s">
        <v>56</v>
      </c>
      <c r="C40" s="142">
        <v>4639</v>
      </c>
      <c r="D40" s="169">
        <v>5559.3</v>
      </c>
      <c r="E40" s="226">
        <v>5798</v>
      </c>
      <c r="F40" s="150">
        <v>6075</v>
      </c>
      <c r="G40" s="206">
        <v>5890</v>
      </c>
    </row>
    <row r="41" spans="1:7" ht="12" customHeight="1" thickBot="1">
      <c r="A41" s="203">
        <v>273</v>
      </c>
      <c r="B41" s="112" t="s">
        <v>57</v>
      </c>
      <c r="C41" s="228">
        <v>344</v>
      </c>
      <c r="D41" s="259">
        <v>675</v>
      </c>
      <c r="E41" s="229">
        <v>788</v>
      </c>
      <c r="F41" s="232">
        <v>3108</v>
      </c>
      <c r="G41" s="820">
        <v>0</v>
      </c>
    </row>
    <row r="42" spans="1:52" s="106" customFormat="1" ht="14.25" customHeight="1" thickBot="1">
      <c r="A42" s="1221" t="s">
        <v>893</v>
      </c>
      <c r="B42" s="1222"/>
      <c r="C42" s="1041">
        <f>SUM(C39:C41)</f>
        <v>58940</v>
      </c>
      <c r="D42" s="1042">
        <f>SUM(D39:D41)</f>
        <v>68169.3</v>
      </c>
      <c r="E42" s="1041">
        <f>SUM(E39:E41)</f>
        <v>60586</v>
      </c>
      <c r="F42" s="1042">
        <f>SUM(F39:F41)</f>
        <v>66824.4</v>
      </c>
      <c r="G42" s="1040">
        <f>SUM(G39:G41)</f>
        <v>60890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1" customFormat="1" ht="12" customHeight="1" thickBot="1">
      <c r="A43" s="233">
        <v>276</v>
      </c>
      <c r="B43" s="234" t="s">
        <v>74</v>
      </c>
      <c r="C43" s="234">
        <v>47000</v>
      </c>
      <c r="D43" s="127">
        <v>51642.1</v>
      </c>
      <c r="E43" s="128">
        <v>49212</v>
      </c>
      <c r="F43" s="153">
        <v>50380</v>
      </c>
      <c r="G43" s="821">
        <v>47000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106" customFormat="1" ht="14.25" customHeight="1" thickBot="1">
      <c r="A44" s="1221" t="s">
        <v>894</v>
      </c>
      <c r="B44" s="1222"/>
      <c r="C44" s="1044">
        <f>SUM(C43:C43)</f>
        <v>47000</v>
      </c>
      <c r="D44" s="1045">
        <f>SUM(D43:D43)</f>
        <v>51642.1</v>
      </c>
      <c r="E44" s="1044">
        <f>SUM(E43:E43)</f>
        <v>49212</v>
      </c>
      <c r="F44" s="1045">
        <f>SUM(F43:F43)</f>
        <v>50380</v>
      </c>
      <c r="G44" s="1043">
        <f>SUM(G43:G43)</f>
        <v>47000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7" ht="12" customHeight="1">
      <c r="A45" s="225">
        <v>403</v>
      </c>
      <c r="B45" s="231" t="s">
        <v>1600</v>
      </c>
      <c r="C45" s="148">
        <v>160871</v>
      </c>
      <c r="D45" s="176">
        <v>160871</v>
      </c>
      <c r="E45" s="263">
        <v>157399</v>
      </c>
      <c r="F45" s="176">
        <v>157399</v>
      </c>
      <c r="G45" s="822">
        <v>125000</v>
      </c>
    </row>
    <row r="46" spans="1:7" ht="12" customHeight="1" thickBot="1">
      <c r="A46" s="227">
        <v>410</v>
      </c>
      <c r="B46" s="155" t="s">
        <v>905</v>
      </c>
      <c r="C46" s="155">
        <v>0</v>
      </c>
      <c r="D46" s="123">
        <v>500</v>
      </c>
      <c r="E46" s="235">
        <v>0</v>
      </c>
      <c r="F46" s="123">
        <v>0</v>
      </c>
      <c r="G46" s="823">
        <v>0</v>
      </c>
    </row>
    <row r="47" spans="1:52" s="106" customFormat="1" ht="15" customHeight="1" thickBot="1">
      <c r="A47" s="1225" t="s">
        <v>896</v>
      </c>
      <c r="B47" s="1226"/>
      <c r="C47" s="1047">
        <f>SUM(C45:C46)</f>
        <v>160871</v>
      </c>
      <c r="D47" s="1048">
        <f>SUM(D45:D46)</f>
        <v>161371</v>
      </c>
      <c r="E47" s="1047">
        <f>SUM(E45:E46)</f>
        <v>157399</v>
      </c>
      <c r="F47" s="1048">
        <f>SUM(F45:F45)</f>
        <v>157399</v>
      </c>
      <c r="G47" s="1046">
        <f>SUM(G45)</f>
        <v>125000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78" customFormat="1" ht="20.25" customHeight="1" thickBot="1" thickTop="1">
      <c r="A48" s="1219" t="s">
        <v>897</v>
      </c>
      <c r="B48" s="1220"/>
      <c r="C48" s="1049">
        <f>SUM(C29+C33+C38+C42+C44+C47)</f>
        <v>890065</v>
      </c>
      <c r="D48" s="1050">
        <f>SUM(D29+D33+D38+D42+D44+D47)</f>
        <v>1447173.4000000001</v>
      </c>
      <c r="E48" s="1049">
        <f>SUM(E29+E33+E38+E42+E44+E47)</f>
        <v>1042824</v>
      </c>
      <c r="F48" s="1050">
        <f>SUM(F29+F33+F38+F42+F44+F47)</f>
        <v>1321155</v>
      </c>
      <c r="G48" s="824">
        <f>SUM(G29+G33+G38+G42+G44+G47)</f>
        <v>1060255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240" customFormat="1" ht="12" customHeight="1">
      <c r="A49" s="236">
        <v>100</v>
      </c>
      <c r="B49" s="237" t="s">
        <v>1611</v>
      </c>
      <c r="C49" s="238">
        <v>0</v>
      </c>
      <c r="D49" s="260">
        <v>0</v>
      </c>
      <c r="E49" s="238">
        <v>0</v>
      </c>
      <c r="F49" s="239">
        <v>800</v>
      </c>
      <c r="G49" s="825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240" customFormat="1" ht="12" customHeight="1">
      <c r="A50" s="241">
        <v>102</v>
      </c>
      <c r="B50" s="242" t="s">
        <v>72</v>
      </c>
      <c r="C50" s="243">
        <v>40142</v>
      </c>
      <c r="D50" s="244">
        <v>29498.5</v>
      </c>
      <c r="E50" s="243">
        <v>53600</v>
      </c>
      <c r="F50" s="244">
        <v>53648.5</v>
      </c>
      <c r="G50" s="826">
        <v>55809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7" ht="12" customHeight="1">
      <c r="A51" s="201">
        <v>104</v>
      </c>
      <c r="B51" s="110" t="s">
        <v>1357</v>
      </c>
      <c r="C51" s="142">
        <v>0</v>
      </c>
      <c r="D51" s="169">
        <v>0</v>
      </c>
      <c r="E51" s="142">
        <v>0</v>
      </c>
      <c r="F51" s="169">
        <v>50</v>
      </c>
      <c r="G51" s="206">
        <v>0</v>
      </c>
    </row>
    <row r="52" spans="1:7" ht="12" customHeight="1">
      <c r="A52" s="201">
        <v>105</v>
      </c>
      <c r="B52" s="110" t="s">
        <v>1612</v>
      </c>
      <c r="C52" s="142">
        <v>0</v>
      </c>
      <c r="D52" s="169">
        <v>1627.9</v>
      </c>
      <c r="E52" s="142">
        <v>0</v>
      </c>
      <c r="F52" s="169">
        <v>0</v>
      </c>
      <c r="G52" s="206">
        <v>0</v>
      </c>
    </row>
    <row r="53" spans="1:7" ht="12" customHeight="1">
      <c r="A53" s="201">
        <v>106</v>
      </c>
      <c r="B53" s="110" t="s">
        <v>1613</v>
      </c>
      <c r="C53" s="142">
        <v>0</v>
      </c>
      <c r="D53" s="169">
        <v>1000</v>
      </c>
      <c r="E53" s="142">
        <v>0</v>
      </c>
      <c r="F53" s="169">
        <v>0</v>
      </c>
      <c r="G53" s="206">
        <v>0</v>
      </c>
    </row>
    <row r="54" spans="1:7" ht="12" customHeight="1">
      <c r="A54" s="201">
        <v>108</v>
      </c>
      <c r="B54" s="110" t="s">
        <v>1614</v>
      </c>
      <c r="C54" s="142">
        <v>0</v>
      </c>
      <c r="D54" s="169">
        <v>2317.4</v>
      </c>
      <c r="E54" s="142">
        <v>1200</v>
      </c>
      <c r="F54" s="169">
        <v>3810</v>
      </c>
      <c r="G54" s="206">
        <v>6020</v>
      </c>
    </row>
    <row r="55" spans="1:7" ht="12" customHeight="1">
      <c r="A55" s="201">
        <v>111</v>
      </c>
      <c r="B55" s="186" t="s">
        <v>881</v>
      </c>
      <c r="C55" s="204">
        <v>4000</v>
      </c>
      <c r="D55" s="254">
        <v>1618</v>
      </c>
      <c r="E55" s="204">
        <v>3200</v>
      </c>
      <c r="F55" s="169">
        <v>4220</v>
      </c>
      <c r="G55" s="206">
        <v>1950</v>
      </c>
    </row>
    <row r="56" spans="1:7" ht="12" customHeight="1">
      <c r="A56" s="201">
        <v>112</v>
      </c>
      <c r="B56" s="110" t="s">
        <v>1615</v>
      </c>
      <c r="C56" s="142">
        <v>276080</v>
      </c>
      <c r="D56" s="169">
        <v>390940.3</v>
      </c>
      <c r="E56" s="142">
        <v>369060</v>
      </c>
      <c r="F56" s="169">
        <v>654857.8</v>
      </c>
      <c r="G56" s="814">
        <v>226051</v>
      </c>
    </row>
    <row r="57" spans="1:7" ht="12" customHeight="1">
      <c r="A57" s="201">
        <v>114</v>
      </c>
      <c r="B57" s="110" t="s">
        <v>1616</v>
      </c>
      <c r="C57" s="142">
        <v>66000</v>
      </c>
      <c r="D57" s="169">
        <v>54442.7</v>
      </c>
      <c r="E57" s="142">
        <v>7600</v>
      </c>
      <c r="F57" s="169">
        <v>8300</v>
      </c>
      <c r="G57" s="206">
        <v>11730</v>
      </c>
    </row>
    <row r="58" spans="1:7" ht="12" customHeight="1">
      <c r="A58" s="201">
        <v>115</v>
      </c>
      <c r="B58" s="110" t="s">
        <v>1617</v>
      </c>
      <c r="C58" s="142">
        <v>11870</v>
      </c>
      <c r="D58" s="169">
        <v>3125.2</v>
      </c>
      <c r="E58" s="142">
        <v>3955</v>
      </c>
      <c r="F58" s="169">
        <v>30030</v>
      </c>
      <c r="G58" s="206">
        <v>2750</v>
      </c>
    </row>
    <row r="59" spans="1:7" ht="12" customHeight="1">
      <c r="A59" s="201">
        <v>116</v>
      </c>
      <c r="B59" s="115" t="s">
        <v>1175</v>
      </c>
      <c r="C59" s="205">
        <v>10300</v>
      </c>
      <c r="D59" s="255">
        <v>10053.7</v>
      </c>
      <c r="E59" s="205">
        <v>19000</v>
      </c>
      <c r="F59" s="169">
        <v>17097.6</v>
      </c>
      <c r="G59" s="206">
        <v>14850</v>
      </c>
    </row>
    <row r="60" spans="1:7" ht="12" customHeight="1">
      <c r="A60" s="203">
        <v>191</v>
      </c>
      <c r="B60" s="112" t="s">
        <v>439</v>
      </c>
      <c r="C60" s="157">
        <v>0</v>
      </c>
      <c r="D60" s="121">
        <v>0</v>
      </c>
      <c r="E60" s="117">
        <v>0</v>
      </c>
      <c r="F60" s="121">
        <v>4010</v>
      </c>
      <c r="G60" s="818">
        <v>280</v>
      </c>
    </row>
    <row r="61" spans="1:7" ht="12" customHeight="1" thickBot="1">
      <c r="A61" s="227">
        <v>193</v>
      </c>
      <c r="B61" s="155" t="s">
        <v>1608</v>
      </c>
      <c r="C61" s="155">
        <v>0</v>
      </c>
      <c r="D61" s="123">
        <v>2308.7</v>
      </c>
      <c r="E61" s="129">
        <v>0</v>
      </c>
      <c r="F61" s="123">
        <v>0</v>
      </c>
      <c r="G61" s="823">
        <v>0</v>
      </c>
    </row>
    <row r="62" spans="1:52" s="106" customFormat="1" ht="15" customHeight="1" thickBot="1">
      <c r="A62" s="1221" t="s">
        <v>882</v>
      </c>
      <c r="B62" s="1222"/>
      <c r="C62" s="1044">
        <f>SUM(C49:C61)</f>
        <v>408392</v>
      </c>
      <c r="D62" s="1045">
        <f>SUM(D49:D61)</f>
        <v>496932.4</v>
      </c>
      <c r="E62" s="1044">
        <f>SUM(E49:E61)</f>
        <v>457615</v>
      </c>
      <c r="F62" s="1045">
        <f>SUM(F49:F61)</f>
        <v>776823.9</v>
      </c>
      <c r="G62" s="1043">
        <f>SUM(G49:G61)</f>
        <v>319440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217" customFormat="1" ht="19.5" customHeight="1">
      <c r="A63" s="213" t="s">
        <v>883</v>
      </c>
      <c r="B63" s="214" t="s">
        <v>898</v>
      </c>
      <c r="C63" s="214">
        <v>0</v>
      </c>
      <c r="D63" s="245">
        <v>2257.6</v>
      </c>
      <c r="E63" s="214">
        <v>0</v>
      </c>
      <c r="F63" s="245">
        <v>178.5</v>
      </c>
      <c r="G63" s="827">
        <v>5000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217" customFormat="1" ht="19.5" customHeight="1">
      <c r="A64" s="218" t="s">
        <v>885</v>
      </c>
      <c r="B64" s="219" t="s">
        <v>899</v>
      </c>
      <c r="C64" s="219">
        <v>0</v>
      </c>
      <c r="D64" s="257">
        <v>6099.6</v>
      </c>
      <c r="E64" s="219">
        <v>0</v>
      </c>
      <c r="F64" s="257">
        <v>500</v>
      </c>
      <c r="G64" s="828">
        <v>4000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217" customFormat="1" ht="12" customHeight="1">
      <c r="A65" s="269" t="s">
        <v>887</v>
      </c>
      <c r="B65" s="267" t="s">
        <v>828</v>
      </c>
      <c r="C65" s="267">
        <v>0</v>
      </c>
      <c r="D65" s="268">
        <v>250</v>
      </c>
      <c r="E65" s="267">
        <v>0</v>
      </c>
      <c r="F65" s="268">
        <v>0</v>
      </c>
      <c r="G65" s="829">
        <v>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217" customFormat="1" ht="12" customHeight="1">
      <c r="A66" s="269">
        <v>261</v>
      </c>
      <c r="B66" s="267" t="s">
        <v>1358</v>
      </c>
      <c r="C66" s="267">
        <v>0</v>
      </c>
      <c r="D66" s="268">
        <v>155</v>
      </c>
      <c r="E66" s="267">
        <v>0</v>
      </c>
      <c r="F66" s="268">
        <v>0</v>
      </c>
      <c r="G66" s="829"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217" customFormat="1" ht="12" customHeight="1">
      <c r="A67" s="203">
        <v>264</v>
      </c>
      <c r="B67" s="112" t="s">
        <v>890</v>
      </c>
      <c r="C67" s="267">
        <v>0</v>
      </c>
      <c r="D67" s="268">
        <v>0</v>
      </c>
      <c r="E67" s="267">
        <v>0</v>
      </c>
      <c r="F67" s="268">
        <v>0</v>
      </c>
      <c r="G67" s="829">
        <v>10000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217" customFormat="1" ht="12" customHeight="1">
      <c r="A68" s="269">
        <v>265</v>
      </c>
      <c r="B68" s="267" t="s">
        <v>891</v>
      </c>
      <c r="C68" s="267">
        <v>0</v>
      </c>
      <c r="D68" s="268">
        <v>360</v>
      </c>
      <c r="E68" s="267">
        <v>0</v>
      </c>
      <c r="F68" s="268">
        <v>0</v>
      </c>
      <c r="G68" s="829">
        <v>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217" customFormat="1" ht="12" customHeight="1">
      <c r="A69" s="269">
        <v>272</v>
      </c>
      <c r="B69" s="267" t="s">
        <v>56</v>
      </c>
      <c r="C69" s="267">
        <v>0</v>
      </c>
      <c r="D69" s="268">
        <v>700</v>
      </c>
      <c r="E69" s="267">
        <v>0</v>
      </c>
      <c r="F69" s="268">
        <v>0</v>
      </c>
      <c r="G69" s="829"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217" customFormat="1" ht="12" customHeight="1" thickBot="1">
      <c r="A70" s="270">
        <v>276</v>
      </c>
      <c r="B70" s="264" t="s">
        <v>74</v>
      </c>
      <c r="C70" s="265">
        <v>950</v>
      </c>
      <c r="D70" s="266">
        <v>950</v>
      </c>
      <c r="E70" s="265">
        <v>0</v>
      </c>
      <c r="F70" s="266">
        <v>0</v>
      </c>
      <c r="G70" s="830"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106" customFormat="1" ht="15" customHeight="1" thickBot="1">
      <c r="A71" s="1223" t="s">
        <v>900</v>
      </c>
      <c r="B71" s="1224"/>
      <c r="C71" s="1041">
        <f>SUM(C63:C70)</f>
        <v>950</v>
      </c>
      <c r="D71" s="1042">
        <f>SUM(D63:D70)</f>
        <v>10772.2</v>
      </c>
      <c r="E71" s="1041">
        <f>SUM(E63:E70)</f>
        <v>0</v>
      </c>
      <c r="F71" s="1042">
        <f>SUM(F63:F70)</f>
        <v>678.5</v>
      </c>
      <c r="G71" s="1040">
        <f>SUM(G63:G70)</f>
        <v>19000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7" ht="12" customHeight="1">
      <c r="A72" s="201">
        <v>403</v>
      </c>
      <c r="B72" s="110" t="s">
        <v>895</v>
      </c>
      <c r="C72" s="142">
        <v>25000</v>
      </c>
      <c r="D72" s="169">
        <v>15800</v>
      </c>
      <c r="E72" s="142">
        <v>30000</v>
      </c>
      <c r="F72" s="169">
        <v>30000</v>
      </c>
      <c r="G72" s="206">
        <v>1000</v>
      </c>
    </row>
    <row r="73" spans="1:7" ht="12" customHeight="1" thickBot="1">
      <c r="A73" s="208">
        <v>410</v>
      </c>
      <c r="B73" s="209" t="s">
        <v>901</v>
      </c>
      <c r="C73" s="210">
        <v>18000</v>
      </c>
      <c r="D73" s="212">
        <v>8978.8</v>
      </c>
      <c r="E73" s="210">
        <v>14300</v>
      </c>
      <c r="F73" s="212">
        <v>21500</v>
      </c>
      <c r="G73" s="819">
        <v>0</v>
      </c>
    </row>
    <row r="74" spans="1:52" s="106" customFormat="1" ht="15" customHeight="1" thickBot="1">
      <c r="A74" s="1225" t="s">
        <v>896</v>
      </c>
      <c r="B74" s="1226"/>
      <c r="C74" s="1047">
        <f>SUM(C72:C73)</f>
        <v>43000</v>
      </c>
      <c r="D74" s="1048">
        <f>SUM(D72:D73)</f>
        <v>24778.8</v>
      </c>
      <c r="E74" s="1047">
        <f>SUM(E72:E73)</f>
        <v>44300</v>
      </c>
      <c r="F74" s="1048">
        <f>SUM(F72:F73)</f>
        <v>51500</v>
      </c>
      <c r="G74" s="1046">
        <f>SUM(G72:G73)</f>
        <v>1000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248" customFormat="1" ht="20.25" customHeight="1" thickBot="1" thickTop="1">
      <c r="A75" s="1214" t="s">
        <v>902</v>
      </c>
      <c r="B75" s="1215"/>
      <c r="C75" s="247">
        <f>SUM(C62+C71+C74)</f>
        <v>452342</v>
      </c>
      <c r="D75" s="246">
        <f>SUM(D62+D71+D74)</f>
        <v>532483.4</v>
      </c>
      <c r="E75" s="247">
        <f>SUM(E62+E71+E74)</f>
        <v>501915</v>
      </c>
      <c r="F75" s="246">
        <f>SUM(F62+F71+F74)</f>
        <v>829002.4</v>
      </c>
      <c r="G75" s="831">
        <f>SUM(G62+G71+G74)</f>
        <v>339440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78" customFormat="1" ht="25.5" customHeight="1" thickBot="1" thickTop="1">
      <c r="A76" s="1207" t="s">
        <v>903</v>
      </c>
      <c r="B76" s="1208"/>
      <c r="C76" s="250">
        <f>SUM(C48+C75)</f>
        <v>1342407</v>
      </c>
      <c r="D76" s="249">
        <f>SUM(D48+D75)</f>
        <v>1979656.8000000003</v>
      </c>
      <c r="E76" s="250">
        <f>SUM(E48+E75)</f>
        <v>1544739</v>
      </c>
      <c r="F76" s="249">
        <f>SUM(F48+F75)</f>
        <v>2150157.4</v>
      </c>
      <c r="G76" s="161">
        <f>SUM(G48+G75)</f>
        <v>1399695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ht="13.5" thickTop="1"/>
    <row r="78" spans="1:6" ht="12.75">
      <c r="A78" s="251"/>
      <c r="B78" s="3"/>
      <c r="C78" s="3"/>
      <c r="D78" s="10"/>
      <c r="F78" s="252"/>
    </row>
    <row r="79" spans="1:52" s="4" customFormat="1" ht="12.75">
      <c r="A79" s="253"/>
      <c r="B79" s="48"/>
      <c r="C79" s="48"/>
      <c r="D79" s="48"/>
      <c r="E79" s="48"/>
      <c r="F79" s="253"/>
      <c r="G79" s="1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6" ht="12.75">
      <c r="A80" s="251"/>
      <c r="B80" s="10"/>
      <c r="C80" s="10"/>
      <c r="D80" s="10"/>
      <c r="E80" s="10"/>
      <c r="F80" s="10"/>
    </row>
    <row r="81" spans="1:6" ht="12.75">
      <c r="A81" s="251"/>
      <c r="B81" s="10"/>
      <c r="C81" s="10"/>
      <c r="D81" s="10"/>
      <c r="E81" s="10"/>
      <c r="F81" s="10"/>
    </row>
    <row r="82" spans="1:6" ht="12.75">
      <c r="A82" s="251"/>
      <c r="B82" s="3"/>
      <c r="C82" s="3"/>
      <c r="D82" s="10"/>
      <c r="E82" s="3"/>
      <c r="F82" s="10"/>
    </row>
    <row r="83" spans="1:6" ht="12.75">
      <c r="A83" s="251"/>
      <c r="B83" s="10"/>
      <c r="C83" s="10"/>
      <c r="D83" s="10"/>
      <c r="E83" s="10"/>
      <c r="F83" s="10"/>
    </row>
    <row r="84" spans="1:6" ht="12.75">
      <c r="A84" s="251"/>
      <c r="B84" s="3"/>
      <c r="C84" s="3"/>
      <c r="D84" s="10"/>
      <c r="E84" s="3"/>
      <c r="F84" s="10"/>
    </row>
    <row r="85" spans="1:6" ht="12.75">
      <c r="A85" s="251"/>
      <c r="B85" s="3"/>
      <c r="C85" s="3"/>
      <c r="D85" s="10"/>
      <c r="E85" s="3"/>
      <c r="F85" s="10"/>
    </row>
    <row r="86" spans="1:6" ht="12.75">
      <c r="A86" s="251"/>
      <c r="B86" s="3"/>
      <c r="C86" s="3"/>
      <c r="D86" s="10"/>
      <c r="E86" s="3"/>
      <c r="F86" s="10"/>
    </row>
    <row r="87" spans="1:6" ht="12.75">
      <c r="A87" s="251"/>
      <c r="B87" s="3"/>
      <c r="C87" s="3"/>
      <c r="D87" s="10"/>
      <c r="E87" s="3"/>
      <c r="F87" s="10"/>
    </row>
    <row r="88" spans="1:6" ht="12.75">
      <c r="A88" s="251"/>
      <c r="B88" s="3"/>
      <c r="C88" s="3"/>
      <c r="D88" s="10"/>
      <c r="E88" s="3"/>
      <c r="F88" s="10"/>
    </row>
    <row r="89" spans="1:6" ht="12.75">
      <c r="A89" s="251"/>
      <c r="B89" s="3"/>
      <c r="C89" s="3"/>
      <c r="D89" s="10"/>
      <c r="E89" s="3"/>
      <c r="F89" s="10"/>
    </row>
    <row r="90" spans="1:6" ht="12.75">
      <c r="A90" s="251"/>
      <c r="B90" s="3"/>
      <c r="C90" s="3"/>
      <c r="D90" s="10"/>
      <c r="E90" s="3"/>
      <c r="F90" s="10"/>
    </row>
    <row r="91" spans="1:6" ht="12.75">
      <c r="A91" s="251"/>
      <c r="B91" s="3"/>
      <c r="C91" s="3"/>
      <c r="D91" s="10"/>
      <c r="E91" s="3"/>
      <c r="F91" s="10"/>
    </row>
    <row r="92" spans="1:6" ht="12.75">
      <c r="A92" s="251"/>
      <c r="B92" s="3"/>
      <c r="C92" s="3"/>
      <c r="D92" s="10"/>
      <c r="E92" s="3"/>
      <c r="F92" s="10"/>
    </row>
  </sheetData>
  <mergeCells count="14">
    <mergeCell ref="A47:B47"/>
    <mergeCell ref="A1:B3"/>
    <mergeCell ref="A29:B29"/>
    <mergeCell ref="A33:B33"/>
    <mergeCell ref="A75:B75"/>
    <mergeCell ref="A76:B76"/>
    <mergeCell ref="C1:G1"/>
    <mergeCell ref="A48:B48"/>
    <mergeCell ref="A62:B62"/>
    <mergeCell ref="A71:B71"/>
    <mergeCell ref="A74:B74"/>
    <mergeCell ref="A38:B38"/>
    <mergeCell ref="A42:B42"/>
    <mergeCell ref="A44:B44"/>
  </mergeCells>
  <printOptions horizontalCentered="1"/>
  <pageMargins left="0.5511811023622047" right="0.35433070866141736" top="0.984251968503937" bottom="0.984251968503937" header="0.5118110236220472" footer="0.5118110236220472"/>
  <pageSetup firstPageNumber="3" useFirstPageNumber="1" horizontalDpi="600" verticalDpi="600" orientation="portrait" paperSize="9" r:id="rId2"/>
  <headerFooter alignWithMargins="0">
    <oddHeader>&amp;L&amp;"Arial CE,Tučné"NÁVRH ROZPOČTU NA ROK 2004 - VÝDAJE&amp;R&amp;G</oddHeader>
    <oddFooter>&amp;COddíl III. - &amp;P&amp;RVýdaje - sumář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3" sqref="B3"/>
    </sheetView>
  </sheetViews>
  <sheetFormatPr defaultColWidth="9.00390625" defaultRowHeight="12.75"/>
  <cols>
    <col min="1" max="1" width="7.125" style="0" customWidth="1"/>
    <col min="2" max="2" width="34.75390625" style="0" customWidth="1"/>
    <col min="3" max="3" width="8.875" style="0" customWidth="1"/>
    <col min="4" max="4" width="14.875" style="0" customWidth="1"/>
    <col min="5" max="5" width="11.625" style="0" customWidth="1"/>
    <col min="7" max="7" width="9.00390625" style="0" customWidth="1"/>
    <col min="8" max="8" width="21.375" style="0" customWidth="1"/>
  </cols>
  <sheetData>
    <row r="1" spans="1:6" ht="43.5" customHeight="1" thickTop="1">
      <c r="A1" s="1237" t="s">
        <v>970</v>
      </c>
      <c r="B1" s="1239" t="s">
        <v>1113</v>
      </c>
      <c r="C1" s="1241" t="s">
        <v>971</v>
      </c>
      <c r="D1" s="1233" t="s">
        <v>972</v>
      </c>
      <c r="E1" s="271" t="s">
        <v>973</v>
      </c>
      <c r="F1" s="272" t="s">
        <v>974</v>
      </c>
    </row>
    <row r="2" spans="1:6" ht="11.25" customHeight="1" thickBot="1">
      <c r="A2" s="1238"/>
      <c r="B2" s="1240"/>
      <c r="C2" s="1242"/>
      <c r="D2" s="1234"/>
      <c r="E2" s="273" t="s">
        <v>465</v>
      </c>
      <c r="F2" s="274" t="s">
        <v>975</v>
      </c>
    </row>
    <row r="3" spans="1:6" ht="12" customHeight="1">
      <c r="A3" s="275" t="s">
        <v>522</v>
      </c>
      <c r="B3" s="276" t="s">
        <v>469</v>
      </c>
      <c r="C3" s="277" t="s">
        <v>976</v>
      </c>
      <c r="D3" s="278" t="s">
        <v>1088</v>
      </c>
      <c r="E3" s="279">
        <v>894296</v>
      </c>
      <c r="F3" s="280">
        <f aca="true" t="shared" si="0" ref="F3:F50">(E3/$E$51)*100</f>
        <v>62.915277512981646</v>
      </c>
    </row>
    <row r="4" spans="1:6" ht="12" customHeight="1">
      <c r="A4" s="275" t="s">
        <v>522</v>
      </c>
      <c r="B4" s="276" t="s">
        <v>479</v>
      </c>
      <c r="C4" s="281" t="s">
        <v>977</v>
      </c>
      <c r="D4" s="282" t="s">
        <v>978</v>
      </c>
      <c r="E4" s="283">
        <v>259690</v>
      </c>
      <c r="F4" s="280">
        <f t="shared" si="0"/>
        <v>18.269642732771036</v>
      </c>
    </row>
    <row r="5" spans="1:6" ht="12" customHeight="1">
      <c r="A5" s="275" t="s">
        <v>522</v>
      </c>
      <c r="B5" s="276" t="s">
        <v>1121</v>
      </c>
      <c r="C5" s="284" t="s">
        <v>980</v>
      </c>
      <c r="D5" s="282" t="s">
        <v>923</v>
      </c>
      <c r="E5" s="283">
        <v>30470</v>
      </c>
      <c r="F5" s="280">
        <f t="shared" si="0"/>
        <v>2.1436174441354443</v>
      </c>
    </row>
    <row r="6" spans="1:6" ht="12" customHeight="1">
      <c r="A6" s="285">
        <v>2140</v>
      </c>
      <c r="B6" s="205" t="s">
        <v>1046</v>
      </c>
      <c r="C6" s="286" t="s">
        <v>980</v>
      </c>
      <c r="D6" s="287" t="s">
        <v>404</v>
      </c>
      <c r="E6" s="76">
        <v>1180</v>
      </c>
      <c r="F6" s="288">
        <f t="shared" si="0"/>
        <v>0.083015050347221</v>
      </c>
    </row>
    <row r="7" spans="1:6" ht="22.5" customHeight="1">
      <c r="A7" s="285">
        <v>2169</v>
      </c>
      <c r="B7" s="205" t="s">
        <v>1119</v>
      </c>
      <c r="C7" s="286" t="s">
        <v>980</v>
      </c>
      <c r="D7" s="287" t="s">
        <v>1213</v>
      </c>
      <c r="E7" s="76">
        <v>800</v>
      </c>
      <c r="F7" s="288">
        <f t="shared" si="0"/>
        <v>0.05628139006591254</v>
      </c>
    </row>
    <row r="8" spans="1:6" ht="13.5" customHeight="1">
      <c r="A8" s="289">
        <v>21</v>
      </c>
      <c r="B8" s="290" t="s">
        <v>1086</v>
      </c>
      <c r="C8" s="291" t="s">
        <v>1375</v>
      </c>
      <c r="D8" s="292" t="s">
        <v>1375</v>
      </c>
      <c r="E8" s="293">
        <f>SUM(E6:E7)</f>
        <v>1980</v>
      </c>
      <c r="F8" s="294">
        <f t="shared" si="0"/>
        <v>0.13929644041313355</v>
      </c>
    </row>
    <row r="9" spans="1:6" ht="11.25" customHeight="1">
      <c r="A9" s="285">
        <v>2212</v>
      </c>
      <c r="B9" s="205" t="s">
        <v>979</v>
      </c>
      <c r="C9" s="286" t="s">
        <v>980</v>
      </c>
      <c r="D9" s="287" t="s">
        <v>1244</v>
      </c>
      <c r="E9" s="295">
        <v>4900</v>
      </c>
      <c r="F9" s="288">
        <f t="shared" si="0"/>
        <v>0.3447235141537143</v>
      </c>
    </row>
    <row r="10" spans="1:6" ht="11.25" customHeight="1">
      <c r="A10" s="285">
        <v>2219</v>
      </c>
      <c r="B10" s="205" t="s">
        <v>1048</v>
      </c>
      <c r="C10" s="286" t="s">
        <v>980</v>
      </c>
      <c r="D10" s="287" t="s">
        <v>1244</v>
      </c>
      <c r="E10" s="295">
        <v>12000</v>
      </c>
      <c r="F10" s="288">
        <f t="shared" si="0"/>
        <v>0.844220850988688</v>
      </c>
    </row>
    <row r="11" spans="1:6" ht="11.25" customHeight="1">
      <c r="A11" s="285">
        <v>2299</v>
      </c>
      <c r="B11" s="205" t="s">
        <v>15</v>
      </c>
      <c r="C11" s="286" t="s">
        <v>980</v>
      </c>
      <c r="D11" s="287" t="s">
        <v>16</v>
      </c>
      <c r="E11" s="295">
        <v>5</v>
      </c>
      <c r="F11" s="288">
        <f t="shared" si="0"/>
        <v>0.0003517586879119534</v>
      </c>
    </row>
    <row r="12" spans="1:6" ht="13.5" customHeight="1">
      <c r="A12" s="296">
        <v>22</v>
      </c>
      <c r="B12" s="297" t="s">
        <v>981</v>
      </c>
      <c r="C12" s="298" t="s">
        <v>1375</v>
      </c>
      <c r="D12" s="299" t="s">
        <v>1375</v>
      </c>
      <c r="E12" s="300">
        <f>SUM(E9:E11)</f>
        <v>16905</v>
      </c>
      <c r="F12" s="301">
        <f t="shared" si="0"/>
        <v>1.1892961238303146</v>
      </c>
    </row>
    <row r="13" spans="1:6" ht="15" customHeight="1">
      <c r="A13" s="302">
        <v>2</v>
      </c>
      <c r="B13" s="303" t="s">
        <v>927</v>
      </c>
      <c r="C13" s="304" t="s">
        <v>1375</v>
      </c>
      <c r="D13" s="305" t="s">
        <v>1375</v>
      </c>
      <c r="E13" s="283">
        <f>SUM(E8+E12)</f>
        <v>18885</v>
      </c>
      <c r="F13" s="280">
        <f t="shared" si="0"/>
        <v>1.328592564243448</v>
      </c>
    </row>
    <row r="14" spans="1:6" ht="12" customHeight="1">
      <c r="A14" s="285">
        <v>3319</v>
      </c>
      <c r="B14" s="205" t="s">
        <v>1047</v>
      </c>
      <c r="C14" s="286" t="s">
        <v>980</v>
      </c>
      <c r="D14" s="287" t="s">
        <v>1354</v>
      </c>
      <c r="E14" s="306">
        <v>0</v>
      </c>
      <c r="F14" s="288">
        <f t="shared" si="0"/>
        <v>0</v>
      </c>
    </row>
    <row r="15" spans="1:6" ht="12" customHeight="1">
      <c r="A15" s="285">
        <v>3322</v>
      </c>
      <c r="B15" s="205" t="s">
        <v>1074</v>
      </c>
      <c r="C15" s="286" t="s">
        <v>980</v>
      </c>
      <c r="D15" s="287" t="s">
        <v>17</v>
      </c>
      <c r="E15" s="306">
        <v>50</v>
      </c>
      <c r="F15" s="288">
        <f t="shared" si="0"/>
        <v>0.0035175868791195337</v>
      </c>
    </row>
    <row r="16" spans="1:6" ht="21.75" customHeight="1">
      <c r="A16" s="285">
        <v>3399</v>
      </c>
      <c r="B16" s="205" t="s">
        <v>401</v>
      </c>
      <c r="C16" s="286" t="s">
        <v>980</v>
      </c>
      <c r="D16" s="287" t="s">
        <v>1354</v>
      </c>
      <c r="E16" s="306">
        <v>120</v>
      </c>
      <c r="F16" s="288">
        <f t="shared" si="0"/>
        <v>0.00844220850988688</v>
      </c>
    </row>
    <row r="17" spans="1:6" ht="13.5" customHeight="1">
      <c r="A17" s="296">
        <v>33</v>
      </c>
      <c r="B17" s="307" t="s">
        <v>985</v>
      </c>
      <c r="C17" s="298" t="s">
        <v>1375</v>
      </c>
      <c r="D17" s="299" t="s">
        <v>1375</v>
      </c>
      <c r="E17" s="308">
        <f>SUM(E14:E16)</f>
        <v>170</v>
      </c>
      <c r="F17" s="288">
        <f t="shared" si="0"/>
        <v>0.011959795389006416</v>
      </c>
    </row>
    <row r="18" spans="1:6" ht="12" customHeight="1">
      <c r="A18" s="285">
        <v>3419</v>
      </c>
      <c r="B18" s="205" t="s">
        <v>1052</v>
      </c>
      <c r="C18" s="286" t="s">
        <v>980</v>
      </c>
      <c r="D18" s="287" t="s">
        <v>18</v>
      </c>
      <c r="E18" s="306">
        <v>29550</v>
      </c>
      <c r="F18" s="288">
        <f t="shared" si="0"/>
        <v>2.0788938455596444</v>
      </c>
    </row>
    <row r="19" spans="1:6" ht="13.5" customHeight="1">
      <c r="A19" s="296">
        <v>34</v>
      </c>
      <c r="B19" s="307" t="s">
        <v>986</v>
      </c>
      <c r="C19" s="298" t="s">
        <v>1375</v>
      </c>
      <c r="D19" s="299" t="s">
        <v>1375</v>
      </c>
      <c r="E19" s="308">
        <f>SUM(E18)</f>
        <v>29550</v>
      </c>
      <c r="F19" s="301">
        <f t="shared" si="0"/>
        <v>2.0788938455596444</v>
      </c>
    </row>
    <row r="20" spans="1:6" ht="12" customHeight="1">
      <c r="A20" s="107">
        <v>3539</v>
      </c>
      <c r="B20" s="205" t="s">
        <v>1053</v>
      </c>
      <c r="C20" s="309" t="s">
        <v>980</v>
      </c>
      <c r="D20" s="287" t="s">
        <v>1233</v>
      </c>
      <c r="E20" s="126">
        <v>100</v>
      </c>
      <c r="F20" s="288">
        <f t="shared" si="0"/>
        <v>0.0070351737582390675</v>
      </c>
    </row>
    <row r="21" spans="1:6" ht="13.5" customHeight="1">
      <c r="A21" s="296">
        <v>35</v>
      </c>
      <c r="B21" s="307" t="s">
        <v>936</v>
      </c>
      <c r="C21" s="298" t="s">
        <v>1375</v>
      </c>
      <c r="D21" s="299" t="s">
        <v>1375</v>
      </c>
      <c r="E21" s="308">
        <f>SUM(E20)</f>
        <v>100</v>
      </c>
      <c r="F21" s="301">
        <f t="shared" si="0"/>
        <v>0.0070351737582390675</v>
      </c>
    </row>
    <row r="22" spans="1:6" ht="12" customHeight="1">
      <c r="A22" s="107">
        <v>3612</v>
      </c>
      <c r="B22" s="205" t="s">
        <v>1077</v>
      </c>
      <c r="C22" s="309" t="s">
        <v>980</v>
      </c>
      <c r="D22" s="287" t="s">
        <v>19</v>
      </c>
      <c r="E22" s="126">
        <v>105</v>
      </c>
      <c r="F22" s="310">
        <f t="shared" si="0"/>
        <v>0.007386932446151021</v>
      </c>
    </row>
    <row r="23" spans="1:6" ht="12" customHeight="1">
      <c r="A23" s="107">
        <v>3612</v>
      </c>
      <c r="B23" s="205" t="s">
        <v>1077</v>
      </c>
      <c r="C23" s="309" t="s">
        <v>991</v>
      </c>
      <c r="D23" s="287" t="s">
        <v>585</v>
      </c>
      <c r="E23" s="126">
        <v>16000</v>
      </c>
      <c r="F23" s="310">
        <f t="shared" si="0"/>
        <v>1.1256278013182508</v>
      </c>
    </row>
    <row r="24" spans="1:6" ht="12" customHeight="1">
      <c r="A24" s="107">
        <v>3613</v>
      </c>
      <c r="B24" s="205" t="s">
        <v>906</v>
      </c>
      <c r="C24" s="309" t="s">
        <v>980</v>
      </c>
      <c r="D24" s="287" t="s">
        <v>588</v>
      </c>
      <c r="E24" s="126">
        <v>450</v>
      </c>
      <c r="F24" s="310">
        <f t="shared" si="0"/>
        <v>0.03165828191207581</v>
      </c>
    </row>
    <row r="25" spans="1:6" ht="12" customHeight="1">
      <c r="A25" s="107">
        <v>3635</v>
      </c>
      <c r="B25" s="205" t="s">
        <v>1078</v>
      </c>
      <c r="C25" s="309" t="s">
        <v>980</v>
      </c>
      <c r="D25" s="287" t="s">
        <v>585</v>
      </c>
      <c r="E25" s="126">
        <v>100</v>
      </c>
      <c r="F25" s="288">
        <f t="shared" si="0"/>
        <v>0.0070351737582390675</v>
      </c>
    </row>
    <row r="26" spans="1:6" ht="22.5" customHeight="1">
      <c r="A26" s="285">
        <v>3639</v>
      </c>
      <c r="B26" s="205" t="s">
        <v>1055</v>
      </c>
      <c r="C26" s="286" t="s">
        <v>980</v>
      </c>
      <c r="D26" s="311" t="s">
        <v>1120</v>
      </c>
      <c r="E26" s="306">
        <v>66495</v>
      </c>
      <c r="F26" s="288">
        <f t="shared" si="0"/>
        <v>4.678038790541068</v>
      </c>
    </row>
    <row r="27" spans="1:6" ht="22.5" customHeight="1">
      <c r="A27" s="285">
        <v>3639</v>
      </c>
      <c r="B27" s="205" t="s">
        <v>1055</v>
      </c>
      <c r="C27" s="286" t="s">
        <v>991</v>
      </c>
      <c r="D27" s="287" t="s">
        <v>588</v>
      </c>
      <c r="E27" s="306">
        <v>56900</v>
      </c>
      <c r="F27" s="288">
        <f t="shared" si="0"/>
        <v>4.003013868438029</v>
      </c>
    </row>
    <row r="28" spans="1:6" ht="21.75" customHeight="1">
      <c r="A28" s="296">
        <v>36</v>
      </c>
      <c r="B28" s="307" t="s">
        <v>992</v>
      </c>
      <c r="C28" s="298" t="s">
        <v>1375</v>
      </c>
      <c r="D28" s="299" t="s">
        <v>1375</v>
      </c>
      <c r="E28" s="308">
        <f>SUM(E22:E27)</f>
        <v>140050</v>
      </c>
      <c r="F28" s="301">
        <f t="shared" si="0"/>
        <v>9.852760848413816</v>
      </c>
    </row>
    <row r="29" spans="1:6" ht="12" customHeight="1">
      <c r="A29" s="107">
        <v>3722</v>
      </c>
      <c r="B29" s="205" t="s">
        <v>1079</v>
      </c>
      <c r="C29" s="309" t="s">
        <v>980</v>
      </c>
      <c r="D29" s="287" t="s">
        <v>1244</v>
      </c>
      <c r="E29" s="126">
        <v>400</v>
      </c>
      <c r="F29" s="288">
        <f t="shared" si="0"/>
        <v>0.02814069503295627</v>
      </c>
    </row>
    <row r="30" spans="1:6" ht="12" customHeight="1">
      <c r="A30" s="107">
        <v>3745</v>
      </c>
      <c r="B30" s="205" t="s">
        <v>993</v>
      </c>
      <c r="C30" s="309" t="s">
        <v>980</v>
      </c>
      <c r="D30" s="287" t="s">
        <v>1244</v>
      </c>
      <c r="E30" s="126">
        <v>200</v>
      </c>
      <c r="F30" s="288">
        <f t="shared" si="0"/>
        <v>0.014070347516478135</v>
      </c>
    </row>
    <row r="31" spans="1:6" ht="12" customHeight="1">
      <c r="A31" s="107">
        <v>3769</v>
      </c>
      <c r="B31" s="205" t="s">
        <v>402</v>
      </c>
      <c r="C31" s="309" t="s">
        <v>980</v>
      </c>
      <c r="D31" s="287" t="s">
        <v>717</v>
      </c>
      <c r="E31" s="126">
        <v>400</v>
      </c>
      <c r="F31" s="288">
        <f t="shared" si="0"/>
        <v>0.02814069503295627</v>
      </c>
    </row>
    <row r="32" spans="1:6" ht="13.5" customHeight="1">
      <c r="A32" s="296">
        <v>37</v>
      </c>
      <c r="B32" s="307" t="s">
        <v>994</v>
      </c>
      <c r="C32" s="298" t="s">
        <v>1375</v>
      </c>
      <c r="D32" s="299" t="s">
        <v>1375</v>
      </c>
      <c r="E32" s="308">
        <f>SUM(E29:E31)</f>
        <v>1000</v>
      </c>
      <c r="F32" s="301">
        <f t="shared" si="0"/>
        <v>0.07035173758239067</v>
      </c>
    </row>
    <row r="33" spans="1:6" ht="15" customHeight="1">
      <c r="A33" s="302">
        <v>3</v>
      </c>
      <c r="B33" s="303" t="s">
        <v>995</v>
      </c>
      <c r="C33" s="304" t="s">
        <v>1375</v>
      </c>
      <c r="D33" s="305" t="s">
        <v>1375</v>
      </c>
      <c r="E33" s="283">
        <f>SUM(E17+E19+E21+E28+E32)</f>
        <v>170870</v>
      </c>
      <c r="F33" s="280">
        <f t="shared" si="0"/>
        <v>12.021001400703096</v>
      </c>
    </row>
    <row r="34" spans="1:6" ht="23.25" customHeight="1">
      <c r="A34" s="312">
        <v>4193</v>
      </c>
      <c r="B34" s="313" t="s">
        <v>931</v>
      </c>
      <c r="C34" s="314" t="s">
        <v>980</v>
      </c>
      <c r="D34" s="315" t="s">
        <v>1233</v>
      </c>
      <c r="E34" s="126">
        <v>0</v>
      </c>
      <c r="F34" s="310">
        <f t="shared" si="0"/>
        <v>0</v>
      </c>
    </row>
    <row r="35" spans="1:6" ht="13.5" customHeight="1">
      <c r="A35" s="296">
        <v>41</v>
      </c>
      <c r="B35" s="307" t="s">
        <v>1082</v>
      </c>
      <c r="C35" s="298" t="s">
        <v>1375</v>
      </c>
      <c r="D35" s="299" t="s">
        <v>1375</v>
      </c>
      <c r="E35" s="308">
        <f>SUM(E34)</f>
        <v>0</v>
      </c>
      <c r="F35" s="316">
        <f t="shared" si="0"/>
        <v>0</v>
      </c>
    </row>
    <row r="36" spans="1:6" ht="22.5">
      <c r="A36" s="285">
        <v>4341</v>
      </c>
      <c r="B36" s="205" t="s">
        <v>1000</v>
      </c>
      <c r="C36" s="286" t="s">
        <v>980</v>
      </c>
      <c r="D36" s="287" t="s">
        <v>1233</v>
      </c>
      <c r="E36" s="306">
        <v>265</v>
      </c>
      <c r="F36" s="288">
        <f t="shared" si="0"/>
        <v>0.01864321045933353</v>
      </c>
    </row>
    <row r="37" spans="1:6" ht="32.25">
      <c r="A37" s="296">
        <v>43</v>
      </c>
      <c r="B37" s="307" t="s">
        <v>1001</v>
      </c>
      <c r="C37" s="298" t="s">
        <v>1375</v>
      </c>
      <c r="D37" s="299" t="s">
        <v>1375</v>
      </c>
      <c r="E37" s="308">
        <f>SUM(E36:E36)</f>
        <v>265</v>
      </c>
      <c r="F37" s="301">
        <f t="shared" si="0"/>
        <v>0.01864321045933353</v>
      </c>
    </row>
    <row r="38" spans="1:6" ht="15" customHeight="1">
      <c r="A38" s="302">
        <v>4</v>
      </c>
      <c r="B38" s="303" t="s">
        <v>1002</v>
      </c>
      <c r="C38" s="304" t="s">
        <v>1375</v>
      </c>
      <c r="D38" s="305" t="s">
        <v>1375</v>
      </c>
      <c r="E38" s="283">
        <f>SUM(E35,E37)</f>
        <v>265</v>
      </c>
      <c r="F38" s="280">
        <f t="shared" si="0"/>
        <v>0.01864321045933353</v>
      </c>
    </row>
    <row r="39" spans="1:6" ht="12" customHeight="1">
      <c r="A39" s="108">
        <v>5311</v>
      </c>
      <c r="B39" s="115" t="s">
        <v>1083</v>
      </c>
      <c r="C39" s="314" t="s">
        <v>980</v>
      </c>
      <c r="D39" s="315" t="s">
        <v>1217</v>
      </c>
      <c r="E39" s="126">
        <v>3225</v>
      </c>
      <c r="F39" s="288">
        <f t="shared" si="0"/>
        <v>0.22688435370320995</v>
      </c>
    </row>
    <row r="40" spans="1:6" ht="21.75" customHeight="1">
      <c r="A40" s="312">
        <v>5399</v>
      </c>
      <c r="B40" s="313" t="s">
        <v>405</v>
      </c>
      <c r="C40" s="314" t="s">
        <v>980</v>
      </c>
      <c r="D40" s="315" t="s">
        <v>934</v>
      </c>
      <c r="E40" s="126">
        <v>3800</v>
      </c>
      <c r="F40" s="288">
        <f t="shared" si="0"/>
        <v>0.2673366028130846</v>
      </c>
    </row>
    <row r="41" spans="1:6" ht="13.5" customHeight="1">
      <c r="A41" s="296">
        <v>53</v>
      </c>
      <c r="B41" s="307" t="s">
        <v>1083</v>
      </c>
      <c r="C41" s="298" t="s">
        <v>1375</v>
      </c>
      <c r="D41" s="299" t="s">
        <v>1375</v>
      </c>
      <c r="E41" s="308">
        <f>SUM(E39:E40)</f>
        <v>7025</v>
      </c>
      <c r="F41" s="301">
        <f t="shared" si="0"/>
        <v>0.49422095651629455</v>
      </c>
    </row>
    <row r="42" spans="1:6" ht="15" customHeight="1">
      <c r="A42" s="302">
        <v>5</v>
      </c>
      <c r="B42" s="303" t="s">
        <v>1084</v>
      </c>
      <c r="C42" s="304" t="s">
        <v>1375</v>
      </c>
      <c r="D42" s="305" t="s">
        <v>1375</v>
      </c>
      <c r="E42" s="283">
        <f>SUM(E41)</f>
        <v>7025</v>
      </c>
      <c r="F42" s="280">
        <f t="shared" si="0"/>
        <v>0.49422095651629455</v>
      </c>
    </row>
    <row r="43" spans="1:6" ht="12" customHeight="1">
      <c r="A43" s="285">
        <v>6171</v>
      </c>
      <c r="B43" s="205" t="s">
        <v>1003</v>
      </c>
      <c r="C43" s="286" t="s">
        <v>980</v>
      </c>
      <c r="D43" s="287" t="s">
        <v>1089</v>
      </c>
      <c r="E43" s="306">
        <v>668</v>
      </c>
      <c r="F43" s="288">
        <f t="shared" si="0"/>
        <v>0.04699496070503697</v>
      </c>
    </row>
    <row r="44" spans="1:6" ht="12" customHeight="1">
      <c r="A44" s="285">
        <v>6171</v>
      </c>
      <c r="B44" s="205" t="s">
        <v>1003</v>
      </c>
      <c r="C44" s="286" t="s">
        <v>991</v>
      </c>
      <c r="D44" s="287" t="s">
        <v>1237</v>
      </c>
      <c r="E44" s="306">
        <v>5</v>
      </c>
      <c r="F44" s="288">
        <f t="shared" si="0"/>
        <v>0.0003517586879119534</v>
      </c>
    </row>
    <row r="45" spans="1:6" ht="21.75">
      <c r="A45" s="296">
        <v>61</v>
      </c>
      <c r="B45" s="307" t="s">
        <v>1004</v>
      </c>
      <c r="C45" s="298" t="s">
        <v>1375</v>
      </c>
      <c r="D45" s="299" t="s">
        <v>1375</v>
      </c>
      <c r="E45" s="308">
        <f>SUM(E43:E44)</f>
        <v>673</v>
      </c>
      <c r="F45" s="301">
        <f t="shared" si="0"/>
        <v>0.047346719392948926</v>
      </c>
    </row>
    <row r="46" spans="1:6" ht="12" customHeight="1">
      <c r="A46" s="285">
        <v>6310</v>
      </c>
      <c r="B46" s="205" t="s">
        <v>1005</v>
      </c>
      <c r="C46" s="286" t="s">
        <v>980</v>
      </c>
      <c r="D46" s="311" t="s">
        <v>1195</v>
      </c>
      <c r="E46" s="306">
        <v>38745</v>
      </c>
      <c r="F46" s="288">
        <f t="shared" si="0"/>
        <v>2.7257780726297267</v>
      </c>
    </row>
    <row r="47" spans="1:6" ht="13.5" customHeight="1">
      <c r="A47" s="317">
        <v>63</v>
      </c>
      <c r="B47" s="307" t="s">
        <v>1006</v>
      </c>
      <c r="C47" s="298" t="s">
        <v>1375</v>
      </c>
      <c r="D47" s="318" t="s">
        <v>1375</v>
      </c>
      <c r="E47" s="308">
        <f>SUM(E46:E46)</f>
        <v>38745</v>
      </c>
      <c r="F47" s="301">
        <f t="shared" si="0"/>
        <v>2.7257780726297267</v>
      </c>
    </row>
    <row r="48" spans="1:6" ht="12" customHeight="1">
      <c r="A48" s="285">
        <v>6409</v>
      </c>
      <c r="B48" s="115" t="s">
        <v>1061</v>
      </c>
      <c r="C48" s="286" t="s">
        <v>980</v>
      </c>
      <c r="D48" s="311" t="s">
        <v>1214</v>
      </c>
      <c r="E48" s="306">
        <v>510</v>
      </c>
      <c r="F48" s="288">
        <f t="shared" si="0"/>
        <v>0.035879386167019245</v>
      </c>
    </row>
    <row r="49" spans="1:6" ht="13.5" customHeight="1">
      <c r="A49" s="296">
        <v>64</v>
      </c>
      <c r="B49" s="307" t="s">
        <v>1085</v>
      </c>
      <c r="C49" s="298" t="s">
        <v>1375</v>
      </c>
      <c r="D49" s="318" t="s">
        <v>1375</v>
      </c>
      <c r="E49" s="308">
        <f>SUM(E48:E48)</f>
        <v>510</v>
      </c>
      <c r="F49" s="301">
        <f t="shared" si="0"/>
        <v>0.035879386167019245</v>
      </c>
    </row>
    <row r="50" spans="1:6" ht="15" customHeight="1" thickBot="1">
      <c r="A50" s="319">
        <v>6</v>
      </c>
      <c r="B50" s="320" t="s">
        <v>1007</v>
      </c>
      <c r="C50" s="321" t="s">
        <v>1375</v>
      </c>
      <c r="D50" s="322" t="s">
        <v>1375</v>
      </c>
      <c r="E50" s="323">
        <f>SUM(E45+E47+E49)</f>
        <v>39928</v>
      </c>
      <c r="F50" s="324">
        <f t="shared" si="0"/>
        <v>2.809004178189695</v>
      </c>
    </row>
    <row r="51" spans="1:6" ht="21" customHeight="1" thickBot="1" thickTop="1">
      <c r="A51" s="1235" t="s">
        <v>947</v>
      </c>
      <c r="B51" s="1236"/>
      <c r="C51" s="325" t="s">
        <v>1375</v>
      </c>
      <c r="D51" s="326" t="s">
        <v>1375</v>
      </c>
      <c r="E51" s="327">
        <f>SUM(E50,E42,E38,E33,E13,E3:E5)</f>
        <v>1421429</v>
      </c>
      <c r="F51" s="328">
        <f>SUM(F50,F42,F38,F33,F13,F3:F5)</f>
        <v>99.99999999999999</v>
      </c>
    </row>
    <row r="52" spans="1:6" ht="21" customHeight="1" thickTop="1">
      <c r="A52" s="329"/>
      <c r="B52" s="329"/>
      <c r="C52" s="330"/>
      <c r="D52" s="331"/>
      <c r="E52" s="332"/>
      <c r="F52" s="333"/>
    </row>
    <row r="53" spans="1:6" ht="12.75">
      <c r="A53" s="334"/>
      <c r="B53" s="335"/>
      <c r="C53" s="336"/>
      <c r="D53" s="337"/>
      <c r="E53" s="338"/>
      <c r="F53" s="339"/>
    </row>
    <row r="1646" ht="18.75" customHeight="1"/>
  </sheetData>
  <mergeCells count="5">
    <mergeCell ref="D1:D2"/>
    <mergeCell ref="A51:B51"/>
    <mergeCell ref="A1:A2"/>
    <mergeCell ref="B1:B2"/>
    <mergeCell ref="C1:C2"/>
  </mergeCells>
  <printOptions horizontalCentered="1"/>
  <pageMargins left="0.7874015748031497" right="0.7874015748031497" top="0.984251968503937" bottom="0.984251968503937" header="0.5511811023622047" footer="0.5118110236220472"/>
  <pageSetup firstPageNumber="5" useFirstPageNumber="1" horizontalDpi="600" verticalDpi="600" orientation="portrait" paperSize="9" r:id="rId3"/>
  <headerFooter alignWithMargins="0">
    <oddHeader>&amp;L&amp;"Arial CE,Tučné"NÁVRH ROZPOČTU NA ROK 2004 - PŘÍJMY DLE PARAGRAFŮ&amp;R&amp;G</oddHeader>
    <oddFooter>&amp;COddíl III. - &amp;P&amp;RPříjmy dle paragrafů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ySplit="2" topLeftCell="BM92" activePane="bottomLeft" state="frozen"/>
      <selection pane="topLeft" activeCell="A1" sqref="A1:G3"/>
      <selection pane="bottomLeft" activeCell="B92" sqref="B92"/>
    </sheetView>
  </sheetViews>
  <sheetFormatPr defaultColWidth="9.00390625" defaultRowHeight="12.75"/>
  <cols>
    <col min="1" max="1" width="7.00390625" style="14" customWidth="1"/>
    <col min="2" max="2" width="30.875" style="389" customWidth="1"/>
    <col min="3" max="3" width="12.00390625" style="16" customWidth="1"/>
    <col min="4" max="4" width="9.25390625" style="1" customWidth="1"/>
    <col min="5" max="5" width="10.875" style="1" customWidth="1"/>
    <col min="6" max="6" width="9.25390625" style="1" customWidth="1"/>
    <col min="7" max="7" width="9.125" style="1" customWidth="1"/>
    <col min="9" max="9" width="23.00390625" style="0" customWidth="1"/>
    <col min="10" max="12" width="10.875" style="0" customWidth="1"/>
    <col min="13" max="16384" width="9.125" style="1" customWidth="1"/>
  </cols>
  <sheetData>
    <row r="1" spans="1:12" s="3" customFormat="1" ht="35.25" customHeight="1" thickTop="1">
      <c r="A1" s="1243" t="s">
        <v>970</v>
      </c>
      <c r="B1" s="1245" t="s">
        <v>1113</v>
      </c>
      <c r="C1" s="1247" t="s">
        <v>972</v>
      </c>
      <c r="D1" s="340" t="s">
        <v>1008</v>
      </c>
      <c r="E1" s="341" t="s">
        <v>1009</v>
      </c>
      <c r="F1" s="271" t="s">
        <v>1010</v>
      </c>
      <c r="G1" s="342" t="s">
        <v>1011</v>
      </c>
      <c r="H1"/>
      <c r="I1"/>
      <c r="J1"/>
      <c r="K1"/>
      <c r="L1"/>
    </row>
    <row r="2" spans="1:7" ht="13.5" customHeight="1" thickBot="1">
      <c r="A2" s="1244"/>
      <c r="B2" s="1246"/>
      <c r="C2" s="1248"/>
      <c r="D2" s="343" t="s">
        <v>80</v>
      </c>
      <c r="E2" s="344" t="s">
        <v>465</v>
      </c>
      <c r="F2" s="273" t="s">
        <v>80</v>
      </c>
      <c r="G2" s="345" t="s">
        <v>975</v>
      </c>
    </row>
    <row r="3" spans="1:7" ht="34.5" customHeight="1">
      <c r="A3" s="107">
        <v>1014</v>
      </c>
      <c r="B3" s="116" t="s">
        <v>1012</v>
      </c>
      <c r="C3" s="346" t="s">
        <v>1090</v>
      </c>
      <c r="D3" s="347">
        <v>810</v>
      </c>
      <c r="E3" s="347">
        <v>2900</v>
      </c>
      <c r="F3" s="76">
        <f>SUM(D3+E3)</f>
        <v>3710</v>
      </c>
      <c r="G3" s="348">
        <f aca="true" t="shared" si="0" ref="G3:G34">(F3/$F$101)*100</f>
        <v>0.2650899412300602</v>
      </c>
    </row>
    <row r="4" spans="1:7" ht="12" customHeight="1">
      <c r="A4" s="107">
        <v>1037</v>
      </c>
      <c r="B4" s="116" t="s">
        <v>1091</v>
      </c>
      <c r="C4" s="346" t="s">
        <v>717</v>
      </c>
      <c r="D4" s="347">
        <v>110</v>
      </c>
      <c r="E4" s="347">
        <v>0</v>
      </c>
      <c r="F4" s="76">
        <f>SUM(D4+E4)</f>
        <v>110</v>
      </c>
      <c r="G4" s="349">
        <f t="shared" si="0"/>
        <v>0.007859809578249763</v>
      </c>
    </row>
    <row r="5" spans="1:12" s="354" customFormat="1" ht="13.5" customHeight="1">
      <c r="A5" s="350">
        <v>10</v>
      </c>
      <c r="B5" s="351" t="s">
        <v>1013</v>
      </c>
      <c r="C5" s="299" t="s">
        <v>1375</v>
      </c>
      <c r="D5" s="352">
        <f>SUM(D3:D4)</f>
        <v>920</v>
      </c>
      <c r="E5" s="352">
        <f>SUM(E3)</f>
        <v>2900</v>
      </c>
      <c r="F5" s="352">
        <f>SUM(F3:F4)</f>
        <v>3820</v>
      </c>
      <c r="G5" s="353">
        <f t="shared" si="0"/>
        <v>0.27294975080830997</v>
      </c>
      <c r="H5"/>
      <c r="I5"/>
      <c r="J5"/>
      <c r="K5"/>
      <c r="L5"/>
    </row>
    <row r="6" spans="1:12" s="4" customFormat="1" ht="13.5" customHeight="1">
      <c r="A6" s="355">
        <v>1</v>
      </c>
      <c r="B6" s="356" t="s">
        <v>1013</v>
      </c>
      <c r="C6" s="305" t="s">
        <v>1375</v>
      </c>
      <c r="D6" s="283">
        <f>SUM(D5)</f>
        <v>920</v>
      </c>
      <c r="E6" s="283">
        <f>SUM(E5)</f>
        <v>2900</v>
      </c>
      <c r="F6" s="283">
        <f>SUM(F5)</f>
        <v>3820</v>
      </c>
      <c r="G6" s="357">
        <f t="shared" si="0"/>
        <v>0.27294975080830997</v>
      </c>
      <c r="H6"/>
      <c r="I6"/>
      <c r="J6"/>
      <c r="K6"/>
      <c r="L6"/>
    </row>
    <row r="7" spans="1:12" s="361" customFormat="1" ht="22.5" customHeight="1">
      <c r="A7" s="358">
        <v>2119</v>
      </c>
      <c r="B7" s="359" t="s">
        <v>996</v>
      </c>
      <c r="C7" s="315" t="s">
        <v>1244</v>
      </c>
      <c r="D7" s="125">
        <v>300</v>
      </c>
      <c r="E7" s="125">
        <v>0</v>
      </c>
      <c r="F7" s="76">
        <f aca="true" t="shared" si="1" ref="F7:F27">SUM(D7+E7)</f>
        <v>300</v>
      </c>
      <c r="G7" s="348">
        <f t="shared" si="0"/>
        <v>0.021435844304317535</v>
      </c>
      <c r="H7" s="360"/>
      <c r="I7" s="360"/>
      <c r="J7" s="360"/>
      <c r="K7" s="360"/>
      <c r="L7" s="360"/>
    </row>
    <row r="8" spans="1:12" s="364" customFormat="1" ht="12" customHeight="1">
      <c r="A8" s="358">
        <v>2121</v>
      </c>
      <c r="B8" s="362" t="s">
        <v>926</v>
      </c>
      <c r="C8" s="315" t="s">
        <v>1195</v>
      </c>
      <c r="D8" s="125">
        <v>0</v>
      </c>
      <c r="E8" s="125">
        <v>37809</v>
      </c>
      <c r="F8" s="76">
        <f t="shared" si="1"/>
        <v>37809</v>
      </c>
      <c r="G8" s="348">
        <f t="shared" si="0"/>
        <v>2.7015594576731394</v>
      </c>
      <c r="H8" s="363"/>
      <c r="I8"/>
      <c r="J8" s="363"/>
      <c r="K8" s="363"/>
      <c r="L8" s="363"/>
    </row>
    <row r="9" spans="1:7" ht="12" customHeight="1">
      <c r="A9" s="108">
        <v>2140</v>
      </c>
      <c r="B9" s="205" t="s">
        <v>1046</v>
      </c>
      <c r="C9" s="287" t="s">
        <v>805</v>
      </c>
      <c r="D9" s="295">
        <v>4237</v>
      </c>
      <c r="E9" s="295">
        <v>0</v>
      </c>
      <c r="F9" s="76">
        <f t="shared" si="1"/>
        <v>4237</v>
      </c>
      <c r="G9" s="348">
        <f t="shared" si="0"/>
        <v>0.30274557439131133</v>
      </c>
    </row>
    <row r="10" spans="1:7" ht="24" customHeight="1">
      <c r="A10" s="107">
        <v>2169</v>
      </c>
      <c r="B10" s="205" t="s">
        <v>1119</v>
      </c>
      <c r="C10" s="287" t="s">
        <v>1213</v>
      </c>
      <c r="D10" s="295">
        <v>213</v>
      </c>
      <c r="E10" s="295">
        <v>0</v>
      </c>
      <c r="F10" s="76">
        <f>SUM(D10+E10)</f>
        <v>213</v>
      </c>
      <c r="G10" s="348">
        <f t="shared" si="0"/>
        <v>0.01521944945606545</v>
      </c>
    </row>
    <row r="11" spans="1:12" s="354" customFormat="1" ht="20.25" customHeight="1">
      <c r="A11" s="289">
        <v>21</v>
      </c>
      <c r="B11" s="307" t="s">
        <v>1086</v>
      </c>
      <c r="C11" s="299"/>
      <c r="D11" s="352">
        <f>SUM(D7:D10)</f>
        <v>4750</v>
      </c>
      <c r="E11" s="352">
        <f>SUM(E7:E10)</f>
        <v>37809</v>
      </c>
      <c r="F11" s="352">
        <f>SUM(F7:F10)</f>
        <v>42559</v>
      </c>
      <c r="G11" s="353">
        <f t="shared" si="0"/>
        <v>3.0409603258248334</v>
      </c>
      <c r="H11"/>
      <c r="I11"/>
      <c r="J11"/>
      <c r="K11"/>
      <c r="L11"/>
    </row>
    <row r="12" spans="1:7" ht="12" customHeight="1">
      <c r="A12" s="108">
        <v>2212</v>
      </c>
      <c r="B12" s="115" t="s">
        <v>979</v>
      </c>
      <c r="C12" s="311" t="s">
        <v>806</v>
      </c>
      <c r="D12" s="295">
        <v>54080</v>
      </c>
      <c r="E12" s="295">
        <v>94300</v>
      </c>
      <c r="F12" s="76">
        <f t="shared" si="1"/>
        <v>148380</v>
      </c>
      <c r="G12" s="348">
        <f t="shared" si="0"/>
        <v>10.602168592915454</v>
      </c>
    </row>
    <row r="13" spans="1:7" ht="12" customHeight="1">
      <c r="A13" s="108">
        <v>2219</v>
      </c>
      <c r="B13" s="115" t="s">
        <v>1048</v>
      </c>
      <c r="C13" s="311" t="s">
        <v>1092</v>
      </c>
      <c r="D13" s="295">
        <v>1295</v>
      </c>
      <c r="E13" s="295">
        <v>10000</v>
      </c>
      <c r="F13" s="76">
        <f>SUM(D13+E13)</f>
        <v>11295</v>
      </c>
      <c r="G13" s="348">
        <f t="shared" si="0"/>
        <v>0.8070595380575551</v>
      </c>
    </row>
    <row r="14" spans="1:7" ht="12" customHeight="1">
      <c r="A14" s="108">
        <v>2221</v>
      </c>
      <c r="B14" s="115" t="s">
        <v>1014</v>
      </c>
      <c r="C14" s="287" t="s">
        <v>1093</v>
      </c>
      <c r="D14" s="295">
        <v>125900</v>
      </c>
      <c r="E14" s="295">
        <v>1350</v>
      </c>
      <c r="F14" s="76">
        <f t="shared" si="1"/>
        <v>127250</v>
      </c>
      <c r="G14" s="348">
        <f t="shared" si="0"/>
        <v>9.092370625748021</v>
      </c>
    </row>
    <row r="15" spans="1:7" ht="12" customHeight="1">
      <c r="A15" s="107">
        <v>2271</v>
      </c>
      <c r="B15" s="205" t="s">
        <v>1098</v>
      </c>
      <c r="C15" s="287" t="s">
        <v>1195</v>
      </c>
      <c r="D15" s="295">
        <v>340</v>
      </c>
      <c r="E15" s="295">
        <v>0</v>
      </c>
      <c r="F15" s="76">
        <f t="shared" si="1"/>
        <v>340</v>
      </c>
      <c r="G15" s="348">
        <f t="shared" si="0"/>
        <v>0.024293956878226542</v>
      </c>
    </row>
    <row r="16" spans="1:7" ht="12" customHeight="1">
      <c r="A16" s="107">
        <v>2299</v>
      </c>
      <c r="B16" s="205" t="s">
        <v>15</v>
      </c>
      <c r="C16" s="287" t="s">
        <v>16</v>
      </c>
      <c r="D16" s="295">
        <v>170</v>
      </c>
      <c r="E16" s="295">
        <v>0</v>
      </c>
      <c r="F16" s="76">
        <f t="shared" si="1"/>
        <v>170</v>
      </c>
      <c r="G16" s="348">
        <f t="shared" si="0"/>
        <v>0.012146978439113271</v>
      </c>
    </row>
    <row r="17" spans="1:12" s="354" customFormat="1" ht="13.5" customHeight="1">
      <c r="A17" s="289">
        <v>22</v>
      </c>
      <c r="B17" s="297" t="s">
        <v>981</v>
      </c>
      <c r="C17" s="299"/>
      <c r="D17" s="352">
        <f>SUM(D12:D16)</f>
        <v>181785</v>
      </c>
      <c r="E17" s="352">
        <f>SUM(E12:E16)</f>
        <v>105650</v>
      </c>
      <c r="F17" s="352">
        <f>SUM(F12:F15)</f>
        <v>287265</v>
      </c>
      <c r="G17" s="353">
        <f t="shared" si="0"/>
        <v>20.525892713599255</v>
      </c>
      <c r="H17"/>
      <c r="I17"/>
      <c r="J17"/>
      <c r="K17"/>
      <c r="L17"/>
    </row>
    <row r="18" spans="1:7" ht="12" customHeight="1">
      <c r="A18" s="108">
        <v>2310</v>
      </c>
      <c r="B18" s="115" t="s">
        <v>1015</v>
      </c>
      <c r="C18" s="287" t="s">
        <v>933</v>
      </c>
      <c r="D18" s="295">
        <v>927</v>
      </c>
      <c r="E18" s="295">
        <v>15500</v>
      </c>
      <c r="F18" s="76">
        <f t="shared" si="1"/>
        <v>16427</v>
      </c>
      <c r="G18" s="348">
        <f t="shared" si="0"/>
        <v>1.1737553812900805</v>
      </c>
    </row>
    <row r="19" spans="1:7" ht="23.25" customHeight="1">
      <c r="A19" s="108">
        <v>2321</v>
      </c>
      <c r="B19" s="115" t="s">
        <v>1070</v>
      </c>
      <c r="C19" s="287" t="s">
        <v>807</v>
      </c>
      <c r="D19" s="295">
        <v>3905</v>
      </c>
      <c r="E19" s="295">
        <v>64929</v>
      </c>
      <c r="F19" s="76">
        <f t="shared" si="1"/>
        <v>68834</v>
      </c>
      <c r="G19" s="348">
        <f t="shared" si="0"/>
        <v>4.918383022811311</v>
      </c>
    </row>
    <row r="20" spans="1:7" ht="12" customHeight="1">
      <c r="A20" s="108">
        <v>2333</v>
      </c>
      <c r="B20" s="115" t="s">
        <v>808</v>
      </c>
      <c r="C20" s="287" t="s">
        <v>1244</v>
      </c>
      <c r="D20" s="295">
        <v>100</v>
      </c>
      <c r="E20" s="295">
        <v>0</v>
      </c>
      <c r="F20" s="76">
        <f t="shared" si="1"/>
        <v>100</v>
      </c>
      <c r="G20" s="348">
        <f t="shared" si="0"/>
        <v>0.007145281434772512</v>
      </c>
    </row>
    <row r="21" spans="1:7" ht="12" customHeight="1">
      <c r="A21" s="108">
        <v>2369</v>
      </c>
      <c r="B21" s="115" t="s">
        <v>1097</v>
      </c>
      <c r="C21" s="287" t="s">
        <v>717</v>
      </c>
      <c r="D21" s="295">
        <v>75</v>
      </c>
      <c r="E21" s="295">
        <v>0</v>
      </c>
      <c r="F21" s="76">
        <f t="shared" si="1"/>
        <v>75</v>
      </c>
      <c r="G21" s="348">
        <f t="shared" si="0"/>
        <v>0.005358961076079384</v>
      </c>
    </row>
    <row r="22" spans="1:12" s="354" customFormat="1" ht="13.5" customHeight="1">
      <c r="A22" s="350">
        <v>23</v>
      </c>
      <c r="B22" s="351" t="s">
        <v>1071</v>
      </c>
      <c r="C22" s="299" t="s">
        <v>1375</v>
      </c>
      <c r="D22" s="352">
        <f>SUM(D18:D21)</f>
        <v>5007</v>
      </c>
      <c r="E22" s="352">
        <f>SUM(E18:E21)</f>
        <v>80429</v>
      </c>
      <c r="F22" s="352">
        <f>SUM(D22:E22)</f>
        <v>85436</v>
      </c>
      <c r="G22" s="353">
        <f t="shared" si="0"/>
        <v>6.104642646612243</v>
      </c>
      <c r="H22"/>
      <c r="I22"/>
      <c r="J22"/>
      <c r="K22"/>
      <c r="L22"/>
    </row>
    <row r="23" spans="1:12" s="4" customFormat="1" ht="23.25" customHeight="1">
      <c r="A23" s="355">
        <v>2</v>
      </c>
      <c r="B23" s="356" t="s">
        <v>927</v>
      </c>
      <c r="C23" s="305" t="s">
        <v>1375</v>
      </c>
      <c r="D23" s="283">
        <f>SUM(D11,D17,D22)</f>
        <v>191542</v>
      </c>
      <c r="E23" s="283">
        <f>SUM(E11,E17,E22)</f>
        <v>223888</v>
      </c>
      <c r="F23" s="283">
        <f>SUM(F11,F17,F22)</f>
        <v>415260</v>
      </c>
      <c r="G23" s="357">
        <f t="shared" si="0"/>
        <v>29.67149568603633</v>
      </c>
      <c r="H23"/>
      <c r="I23"/>
      <c r="J23"/>
      <c r="K23"/>
      <c r="L23"/>
    </row>
    <row r="24" spans="1:7" ht="12" customHeight="1">
      <c r="A24" s="108">
        <v>3111</v>
      </c>
      <c r="B24" s="365" t="s">
        <v>982</v>
      </c>
      <c r="C24" s="287" t="s">
        <v>809</v>
      </c>
      <c r="D24" s="295">
        <v>21750</v>
      </c>
      <c r="E24" s="295">
        <v>5000</v>
      </c>
      <c r="F24" s="76">
        <f t="shared" si="1"/>
        <v>26750</v>
      </c>
      <c r="G24" s="348">
        <f t="shared" si="0"/>
        <v>1.911362783801647</v>
      </c>
    </row>
    <row r="25" spans="1:7" ht="12" customHeight="1">
      <c r="A25" s="108">
        <v>3113</v>
      </c>
      <c r="B25" s="365" t="s">
        <v>886</v>
      </c>
      <c r="C25" s="287" t="s">
        <v>809</v>
      </c>
      <c r="D25" s="295">
        <v>60281</v>
      </c>
      <c r="E25" s="295">
        <v>4000</v>
      </c>
      <c r="F25" s="76">
        <f t="shared" si="1"/>
        <v>64281</v>
      </c>
      <c r="G25" s="348">
        <f t="shared" si="0"/>
        <v>4.593058359086118</v>
      </c>
    </row>
    <row r="26" spans="1:7" ht="21" customHeight="1">
      <c r="A26" s="108">
        <v>3119</v>
      </c>
      <c r="B26" s="365" t="s">
        <v>810</v>
      </c>
      <c r="C26" s="287" t="s">
        <v>1228</v>
      </c>
      <c r="D26" s="295">
        <v>200</v>
      </c>
      <c r="E26" s="295">
        <v>0</v>
      </c>
      <c r="F26" s="76">
        <f>SUM(D26+E26)</f>
        <v>200</v>
      </c>
      <c r="G26" s="348">
        <f t="shared" si="0"/>
        <v>0.014290562869545024</v>
      </c>
    </row>
    <row r="27" spans="1:7" ht="21.75" customHeight="1">
      <c r="A27" s="108">
        <v>3141</v>
      </c>
      <c r="B27" s="115" t="s">
        <v>983</v>
      </c>
      <c r="C27" s="287" t="s">
        <v>1515</v>
      </c>
      <c r="D27" s="257">
        <v>2239</v>
      </c>
      <c r="E27" s="295">
        <v>0</v>
      </c>
      <c r="F27" s="113">
        <f t="shared" si="1"/>
        <v>2239</v>
      </c>
      <c r="G27" s="348">
        <f t="shared" si="0"/>
        <v>0.15998285132455653</v>
      </c>
    </row>
    <row r="28" spans="1:12" s="354" customFormat="1" ht="13.5" customHeight="1">
      <c r="A28" s="289">
        <v>31</v>
      </c>
      <c r="B28" s="307" t="s">
        <v>984</v>
      </c>
      <c r="C28" s="299" t="s">
        <v>1375</v>
      </c>
      <c r="D28" s="352">
        <f>SUM(D24:D27)</f>
        <v>84470</v>
      </c>
      <c r="E28" s="352">
        <f>SUM(E24:E27)</f>
        <v>9000</v>
      </c>
      <c r="F28" s="352">
        <f>SUM(D28:E28)</f>
        <v>93470</v>
      </c>
      <c r="G28" s="353">
        <f t="shared" si="0"/>
        <v>6.678694557081867</v>
      </c>
      <c r="H28"/>
      <c r="I28"/>
      <c r="J28"/>
      <c r="K28"/>
      <c r="L28"/>
    </row>
    <row r="29" spans="1:7" ht="12" customHeight="1">
      <c r="A29" s="108">
        <v>3311</v>
      </c>
      <c r="B29" s="115" t="s">
        <v>1072</v>
      </c>
      <c r="C29" s="287" t="s">
        <v>811</v>
      </c>
      <c r="D29" s="295">
        <v>60890</v>
      </c>
      <c r="E29" s="295">
        <v>0</v>
      </c>
      <c r="F29" s="76">
        <f aca="true" t="shared" si="2" ref="F29:F45">SUM(D29+E29)</f>
        <v>60890</v>
      </c>
      <c r="G29" s="348">
        <f t="shared" si="0"/>
        <v>4.3507618656329825</v>
      </c>
    </row>
    <row r="30" spans="1:7" ht="24" customHeight="1">
      <c r="A30" s="108">
        <v>3313</v>
      </c>
      <c r="B30" s="115" t="s">
        <v>1073</v>
      </c>
      <c r="C30" s="287" t="s">
        <v>1244</v>
      </c>
      <c r="D30" s="295">
        <v>447</v>
      </c>
      <c r="E30" s="295">
        <v>0</v>
      </c>
      <c r="F30" s="76">
        <f t="shared" si="2"/>
        <v>447</v>
      </c>
      <c r="G30" s="348">
        <f t="shared" si="0"/>
        <v>0.031939408013433125</v>
      </c>
    </row>
    <row r="31" spans="1:7" ht="12" customHeight="1">
      <c r="A31" s="108">
        <v>3316</v>
      </c>
      <c r="B31" s="205" t="s">
        <v>812</v>
      </c>
      <c r="C31" s="287" t="s">
        <v>813</v>
      </c>
      <c r="D31" s="295">
        <v>925</v>
      </c>
      <c r="E31" s="295">
        <v>0</v>
      </c>
      <c r="F31" s="76">
        <f t="shared" si="2"/>
        <v>925</v>
      </c>
      <c r="G31" s="348">
        <f t="shared" si="0"/>
        <v>0.06609385327164573</v>
      </c>
    </row>
    <row r="32" spans="1:7" ht="12" customHeight="1">
      <c r="A32" s="108">
        <v>3319</v>
      </c>
      <c r="B32" s="205" t="s">
        <v>1047</v>
      </c>
      <c r="C32" s="287" t="s">
        <v>928</v>
      </c>
      <c r="D32" s="295">
        <v>2562</v>
      </c>
      <c r="E32" s="295">
        <v>0</v>
      </c>
      <c r="F32" s="76">
        <f t="shared" si="2"/>
        <v>2562</v>
      </c>
      <c r="G32" s="348">
        <f t="shared" si="0"/>
        <v>0.18306211035887177</v>
      </c>
    </row>
    <row r="33" spans="1:7" ht="12" customHeight="1">
      <c r="A33" s="108">
        <v>3322</v>
      </c>
      <c r="B33" s="115" t="s">
        <v>1074</v>
      </c>
      <c r="C33" s="287" t="s">
        <v>814</v>
      </c>
      <c r="D33" s="295">
        <v>6242</v>
      </c>
      <c r="E33" s="295">
        <v>0</v>
      </c>
      <c r="F33" s="76">
        <f t="shared" si="2"/>
        <v>6242</v>
      </c>
      <c r="G33" s="348">
        <f t="shared" si="0"/>
        <v>0.44600846715850023</v>
      </c>
    </row>
    <row r="34" spans="1:7" ht="31.5" customHeight="1">
      <c r="A34" s="108">
        <v>3326</v>
      </c>
      <c r="B34" s="115" t="s">
        <v>1099</v>
      </c>
      <c r="C34" s="287" t="s">
        <v>1244</v>
      </c>
      <c r="D34" s="295">
        <v>200</v>
      </c>
      <c r="E34" s="295">
        <v>0</v>
      </c>
      <c r="F34" s="76">
        <f t="shared" si="2"/>
        <v>200</v>
      </c>
      <c r="G34" s="348">
        <f t="shared" si="0"/>
        <v>0.014290562869545024</v>
      </c>
    </row>
    <row r="35" spans="1:7" ht="22.5" customHeight="1">
      <c r="A35" s="108">
        <v>3329</v>
      </c>
      <c r="B35" s="115" t="s">
        <v>1049</v>
      </c>
      <c r="C35" s="287" t="s">
        <v>1354</v>
      </c>
      <c r="D35" s="295">
        <v>90</v>
      </c>
      <c r="E35" s="295">
        <v>0</v>
      </c>
      <c r="F35" s="76">
        <f>SUM(D35+E35)</f>
        <v>90</v>
      </c>
      <c r="G35" s="349">
        <f aca="true" t="shared" si="3" ref="G35:G66">(F35/$F$101)*100</f>
        <v>0.006430753291295261</v>
      </c>
    </row>
    <row r="36" spans="1:7" ht="12" customHeight="1">
      <c r="A36" s="108">
        <v>3349</v>
      </c>
      <c r="B36" s="115" t="s">
        <v>1050</v>
      </c>
      <c r="C36" s="287" t="s">
        <v>1354</v>
      </c>
      <c r="D36" s="295">
        <v>240</v>
      </c>
      <c r="E36" s="295">
        <v>0</v>
      </c>
      <c r="F36" s="76">
        <f t="shared" si="2"/>
        <v>240</v>
      </c>
      <c r="G36" s="348">
        <f t="shared" si="3"/>
        <v>0.01714867544345403</v>
      </c>
    </row>
    <row r="37" spans="1:7" ht="12" customHeight="1">
      <c r="A37" s="108">
        <v>3392</v>
      </c>
      <c r="B37" s="115" t="s">
        <v>1075</v>
      </c>
      <c r="C37" s="287" t="s">
        <v>1354</v>
      </c>
      <c r="D37" s="295">
        <v>3530</v>
      </c>
      <c r="E37" s="295">
        <v>0</v>
      </c>
      <c r="F37" s="76">
        <f t="shared" si="2"/>
        <v>3530</v>
      </c>
      <c r="G37" s="348">
        <f t="shared" si="3"/>
        <v>0.2522284346474697</v>
      </c>
    </row>
    <row r="38" spans="1:7" ht="22.5">
      <c r="A38" s="108">
        <v>3399</v>
      </c>
      <c r="B38" s="115" t="s">
        <v>1051</v>
      </c>
      <c r="C38" s="287" t="s">
        <v>1094</v>
      </c>
      <c r="D38" s="295">
        <v>105</v>
      </c>
      <c r="E38" s="295">
        <v>0</v>
      </c>
      <c r="F38" s="76">
        <f t="shared" si="2"/>
        <v>105</v>
      </c>
      <c r="G38" s="348">
        <f t="shared" si="3"/>
        <v>0.007502545506511137</v>
      </c>
    </row>
    <row r="39" spans="1:12" s="354" customFormat="1" ht="13.5" customHeight="1">
      <c r="A39" s="289">
        <v>33</v>
      </c>
      <c r="B39" s="307" t="s">
        <v>985</v>
      </c>
      <c r="C39" s="299" t="s">
        <v>1375</v>
      </c>
      <c r="D39" s="352">
        <f>SUM(D29:D38)</f>
        <v>75231</v>
      </c>
      <c r="E39" s="352">
        <f>SUM(E29:E38)</f>
        <v>0</v>
      </c>
      <c r="F39" s="352">
        <f>SUM(D39:E39)</f>
        <v>75231</v>
      </c>
      <c r="G39" s="353">
        <f t="shared" si="3"/>
        <v>5.375466676193708</v>
      </c>
      <c r="H39"/>
      <c r="I39"/>
      <c r="J39"/>
      <c r="K39"/>
      <c r="L39"/>
    </row>
    <row r="40" spans="1:7" ht="12" customHeight="1">
      <c r="A40" s="108">
        <v>3419</v>
      </c>
      <c r="B40" s="205" t="s">
        <v>1052</v>
      </c>
      <c r="C40" s="366" t="s">
        <v>815</v>
      </c>
      <c r="D40" s="295">
        <v>33973</v>
      </c>
      <c r="E40" s="295">
        <v>280</v>
      </c>
      <c r="F40" s="76">
        <f t="shared" si="2"/>
        <v>34253</v>
      </c>
      <c r="G40" s="348">
        <f t="shared" si="3"/>
        <v>2.4474732498526284</v>
      </c>
    </row>
    <row r="41" spans="1:7" ht="12" customHeight="1">
      <c r="A41" s="108">
        <v>3421</v>
      </c>
      <c r="B41" s="115" t="s">
        <v>1076</v>
      </c>
      <c r="C41" s="287">
        <v>105</v>
      </c>
      <c r="D41" s="295">
        <v>13080</v>
      </c>
      <c r="E41" s="295">
        <v>0</v>
      </c>
      <c r="F41" s="76">
        <f t="shared" si="2"/>
        <v>13080</v>
      </c>
      <c r="G41" s="348">
        <f t="shared" si="3"/>
        <v>0.9346028116682445</v>
      </c>
    </row>
    <row r="42" spans="1:12" s="354" customFormat="1" ht="13.5" customHeight="1">
      <c r="A42" s="289">
        <v>34</v>
      </c>
      <c r="B42" s="307" t="s">
        <v>986</v>
      </c>
      <c r="C42" s="299" t="s">
        <v>1375</v>
      </c>
      <c r="D42" s="352">
        <f>SUM(D40:D41)</f>
        <v>47053</v>
      </c>
      <c r="E42" s="352">
        <f>SUM(E40:E41)</f>
        <v>280</v>
      </c>
      <c r="F42" s="352">
        <f>SUM(D42:E42)</f>
        <v>47333</v>
      </c>
      <c r="G42" s="353">
        <f t="shared" si="3"/>
        <v>3.382076061520873</v>
      </c>
      <c r="H42"/>
      <c r="I42"/>
      <c r="J42"/>
      <c r="K42"/>
      <c r="L42"/>
    </row>
    <row r="43" spans="1:7" ht="20.25" customHeight="1">
      <c r="A43" s="108">
        <v>3539</v>
      </c>
      <c r="B43" s="205" t="s">
        <v>1053</v>
      </c>
      <c r="C43" s="311" t="s">
        <v>1358</v>
      </c>
      <c r="D43" s="295">
        <v>13740</v>
      </c>
      <c r="E43" s="295">
        <v>0</v>
      </c>
      <c r="F43" s="76">
        <f>SUM(D43+E43)</f>
        <v>13740</v>
      </c>
      <c r="G43" s="348">
        <f t="shared" si="3"/>
        <v>0.9817616691377432</v>
      </c>
    </row>
    <row r="44" spans="1:12" ht="23.25" customHeight="1">
      <c r="A44" s="107">
        <v>3541</v>
      </c>
      <c r="B44" s="205" t="s">
        <v>935</v>
      </c>
      <c r="C44" s="287" t="s">
        <v>1233</v>
      </c>
      <c r="D44" s="76">
        <v>447</v>
      </c>
      <c r="E44" s="76">
        <v>0</v>
      </c>
      <c r="F44" s="76">
        <f>SUM(D44+E44)</f>
        <v>447</v>
      </c>
      <c r="G44" s="367">
        <f t="shared" si="3"/>
        <v>0.031939408013433125</v>
      </c>
      <c r="H44" s="8"/>
      <c r="J44" s="8"/>
      <c r="K44" s="8"/>
      <c r="L44" s="8"/>
    </row>
    <row r="45" spans="1:12" ht="12" customHeight="1">
      <c r="A45" s="107">
        <v>3599</v>
      </c>
      <c r="B45" s="205" t="s">
        <v>1054</v>
      </c>
      <c r="C45" s="287" t="s">
        <v>1228</v>
      </c>
      <c r="D45" s="76">
        <v>180</v>
      </c>
      <c r="E45" s="76">
        <v>0</v>
      </c>
      <c r="F45" s="76">
        <f t="shared" si="2"/>
        <v>180</v>
      </c>
      <c r="G45" s="348">
        <f t="shared" si="3"/>
        <v>0.012861506582590523</v>
      </c>
      <c r="H45" s="8"/>
      <c r="J45" s="8"/>
      <c r="K45" s="8"/>
      <c r="L45" s="8"/>
    </row>
    <row r="46" spans="1:12" s="354" customFormat="1" ht="13.5" customHeight="1">
      <c r="A46" s="289">
        <v>35</v>
      </c>
      <c r="B46" s="307" t="s">
        <v>936</v>
      </c>
      <c r="C46" s="299" t="s">
        <v>1375</v>
      </c>
      <c r="D46" s="352">
        <f>SUM(D43:D45)</f>
        <v>14367</v>
      </c>
      <c r="E46" s="352">
        <f>SUM(E43:E45)</f>
        <v>0</v>
      </c>
      <c r="F46" s="352">
        <f>SUM(D46:E46)</f>
        <v>14367</v>
      </c>
      <c r="G46" s="353">
        <f t="shared" si="3"/>
        <v>1.0265625837337669</v>
      </c>
      <c r="H46"/>
      <c r="I46"/>
      <c r="J46"/>
      <c r="K46"/>
      <c r="L46"/>
    </row>
    <row r="47" spans="1:7" ht="12" customHeight="1">
      <c r="A47" s="108">
        <v>3612</v>
      </c>
      <c r="B47" s="115" t="s">
        <v>1077</v>
      </c>
      <c r="C47" s="287" t="s">
        <v>816</v>
      </c>
      <c r="D47" s="295">
        <v>21166</v>
      </c>
      <c r="E47" s="295">
        <v>14172</v>
      </c>
      <c r="F47" s="76">
        <f aca="true" t="shared" si="4" ref="F47:F52">SUM(D47+E47)</f>
        <v>35338</v>
      </c>
      <c r="G47" s="348">
        <f t="shared" si="3"/>
        <v>2.52499955341991</v>
      </c>
    </row>
    <row r="48" spans="1:7" ht="12" customHeight="1">
      <c r="A48" s="108">
        <v>3631</v>
      </c>
      <c r="B48" s="115" t="s">
        <v>990</v>
      </c>
      <c r="C48" s="287" t="s">
        <v>1244</v>
      </c>
      <c r="D48" s="295">
        <v>0</v>
      </c>
      <c r="E48" s="295">
        <v>250</v>
      </c>
      <c r="F48" s="76">
        <f t="shared" si="4"/>
        <v>250</v>
      </c>
      <c r="G48" s="348">
        <f t="shared" si="3"/>
        <v>0.01786320358693128</v>
      </c>
    </row>
    <row r="49" spans="1:7" ht="12" customHeight="1">
      <c r="A49" s="108">
        <v>3632</v>
      </c>
      <c r="B49" s="115" t="s">
        <v>987</v>
      </c>
      <c r="C49" s="287" t="s">
        <v>1094</v>
      </c>
      <c r="D49" s="295">
        <v>100</v>
      </c>
      <c r="E49" s="295">
        <v>0</v>
      </c>
      <c r="F49" s="76">
        <f t="shared" si="4"/>
        <v>100</v>
      </c>
      <c r="G49" s="349">
        <f t="shared" si="3"/>
        <v>0.007145281434772512</v>
      </c>
    </row>
    <row r="50" spans="1:7" ht="12" customHeight="1">
      <c r="A50" s="108">
        <v>3635</v>
      </c>
      <c r="B50" s="115" t="s">
        <v>1078</v>
      </c>
      <c r="C50" s="287" t="s">
        <v>817</v>
      </c>
      <c r="D50" s="295">
        <v>2965</v>
      </c>
      <c r="E50" s="295">
        <v>1950</v>
      </c>
      <c r="F50" s="76">
        <f t="shared" si="4"/>
        <v>4915</v>
      </c>
      <c r="G50" s="348">
        <f t="shared" si="3"/>
        <v>0.351190582519069</v>
      </c>
    </row>
    <row r="51" spans="1:7" ht="12" customHeight="1">
      <c r="A51" s="107">
        <v>3636</v>
      </c>
      <c r="B51" s="205" t="s">
        <v>403</v>
      </c>
      <c r="C51" s="287" t="s">
        <v>404</v>
      </c>
      <c r="D51" s="295">
        <v>5730</v>
      </c>
      <c r="E51" s="295">
        <v>0</v>
      </c>
      <c r="F51" s="76">
        <f t="shared" si="4"/>
        <v>5730</v>
      </c>
      <c r="G51" s="348">
        <f t="shared" si="3"/>
        <v>0.40942462621246495</v>
      </c>
    </row>
    <row r="52" spans="1:7" ht="23.25" customHeight="1">
      <c r="A52" s="108">
        <v>3639</v>
      </c>
      <c r="B52" s="115" t="s">
        <v>1055</v>
      </c>
      <c r="C52" s="368" t="s">
        <v>818</v>
      </c>
      <c r="D52" s="295">
        <v>65716</v>
      </c>
      <c r="E52" s="295">
        <v>11730</v>
      </c>
      <c r="F52" s="76">
        <f t="shared" si="4"/>
        <v>77446</v>
      </c>
      <c r="G52" s="348">
        <f t="shared" si="3"/>
        <v>5.53373465997392</v>
      </c>
    </row>
    <row r="53" spans="1:12" s="354" customFormat="1" ht="25.5" customHeight="1">
      <c r="A53" s="289">
        <v>36</v>
      </c>
      <c r="B53" s="307" t="s">
        <v>992</v>
      </c>
      <c r="C53" s="318" t="s">
        <v>1375</v>
      </c>
      <c r="D53" s="352">
        <f>SUM(D47:D52)</f>
        <v>95677</v>
      </c>
      <c r="E53" s="352">
        <f>SUM(E47:E52)</f>
        <v>28102</v>
      </c>
      <c r="F53" s="352">
        <f>SUM(D53:E53)</f>
        <v>123779</v>
      </c>
      <c r="G53" s="353">
        <f t="shared" si="3"/>
        <v>8.844357907147067</v>
      </c>
      <c r="H53"/>
      <c r="I53"/>
      <c r="J53"/>
      <c r="K53"/>
      <c r="L53"/>
    </row>
    <row r="54" spans="1:7" ht="12" customHeight="1">
      <c r="A54" s="108">
        <v>3722</v>
      </c>
      <c r="B54" s="115" t="s">
        <v>1079</v>
      </c>
      <c r="C54" s="287" t="s">
        <v>1244</v>
      </c>
      <c r="D54" s="295">
        <v>58269</v>
      </c>
      <c r="E54" s="295">
        <v>0</v>
      </c>
      <c r="F54" s="76">
        <f aca="true" t="shared" si="5" ref="F54:F62">SUM(D54+E54)</f>
        <v>58269</v>
      </c>
      <c r="G54" s="348">
        <f t="shared" si="3"/>
        <v>4.163484039227596</v>
      </c>
    </row>
    <row r="55" spans="1:7" ht="12" customHeight="1">
      <c r="A55" s="108">
        <v>3729</v>
      </c>
      <c r="B55" s="115" t="s">
        <v>1056</v>
      </c>
      <c r="C55" s="287" t="s">
        <v>1244</v>
      </c>
      <c r="D55" s="295">
        <v>535</v>
      </c>
      <c r="E55" s="295">
        <v>0</v>
      </c>
      <c r="F55" s="76">
        <f t="shared" si="5"/>
        <v>535</v>
      </c>
      <c r="G55" s="348">
        <f t="shared" si="3"/>
        <v>0.03822725567603294</v>
      </c>
    </row>
    <row r="56" spans="1:7" ht="12" customHeight="1">
      <c r="A56" s="108">
        <v>3741</v>
      </c>
      <c r="B56" s="115" t="s">
        <v>406</v>
      </c>
      <c r="C56" s="287" t="s">
        <v>717</v>
      </c>
      <c r="D56" s="295">
        <v>50</v>
      </c>
      <c r="E56" s="295">
        <v>0</v>
      </c>
      <c r="F56" s="76">
        <f t="shared" si="5"/>
        <v>50</v>
      </c>
      <c r="G56" s="349">
        <f t="shared" si="3"/>
        <v>0.003572640717386256</v>
      </c>
    </row>
    <row r="57" spans="1:7" ht="12" customHeight="1">
      <c r="A57" s="108">
        <v>3742</v>
      </c>
      <c r="B57" s="115" t="s">
        <v>1080</v>
      </c>
      <c r="C57" s="287" t="s">
        <v>717</v>
      </c>
      <c r="D57" s="295">
        <v>710</v>
      </c>
      <c r="E57" s="295">
        <v>0</v>
      </c>
      <c r="F57" s="76">
        <f t="shared" si="5"/>
        <v>710</v>
      </c>
      <c r="G57" s="348">
        <f t="shared" si="3"/>
        <v>0.05073149818688484</v>
      </c>
    </row>
    <row r="58" spans="1:7" ht="23.25" customHeight="1">
      <c r="A58" s="108">
        <v>3743</v>
      </c>
      <c r="B58" s="115" t="s">
        <v>989</v>
      </c>
      <c r="C58" s="287" t="s">
        <v>1244</v>
      </c>
      <c r="D58" s="295">
        <v>0</v>
      </c>
      <c r="E58" s="295">
        <v>1800</v>
      </c>
      <c r="F58" s="76">
        <f t="shared" si="5"/>
        <v>1800</v>
      </c>
      <c r="G58" s="348">
        <f t="shared" si="3"/>
        <v>0.1286150658259052</v>
      </c>
    </row>
    <row r="59" spans="1:7" ht="23.25" customHeight="1">
      <c r="A59" s="108">
        <v>3744</v>
      </c>
      <c r="B59" s="115" t="s">
        <v>1096</v>
      </c>
      <c r="C59" s="287" t="s">
        <v>585</v>
      </c>
      <c r="D59" s="295">
        <v>0</v>
      </c>
      <c r="E59" s="295">
        <v>2000</v>
      </c>
      <c r="F59" s="76">
        <f t="shared" si="5"/>
        <v>2000</v>
      </c>
      <c r="G59" s="348">
        <f t="shared" si="3"/>
        <v>0.14290562869545023</v>
      </c>
    </row>
    <row r="60" spans="1:7" ht="12" customHeight="1">
      <c r="A60" s="108">
        <v>3745</v>
      </c>
      <c r="B60" s="115" t="s">
        <v>993</v>
      </c>
      <c r="C60" s="287" t="s">
        <v>1092</v>
      </c>
      <c r="D60" s="295">
        <v>27616</v>
      </c>
      <c r="E60" s="295">
        <v>7500</v>
      </c>
      <c r="F60" s="76">
        <f t="shared" si="5"/>
        <v>35116</v>
      </c>
      <c r="G60" s="348">
        <f t="shared" si="3"/>
        <v>2.5091370286347154</v>
      </c>
    </row>
    <row r="61" spans="1:7" ht="12" customHeight="1">
      <c r="A61" s="108">
        <v>3749</v>
      </c>
      <c r="B61" s="115" t="s">
        <v>1057</v>
      </c>
      <c r="C61" s="287" t="s">
        <v>717</v>
      </c>
      <c r="D61" s="295">
        <v>260</v>
      </c>
      <c r="E61" s="295">
        <v>0</v>
      </c>
      <c r="F61" s="76">
        <f t="shared" si="5"/>
        <v>260</v>
      </c>
      <c r="G61" s="348">
        <f t="shared" si="3"/>
        <v>0.01857773173040853</v>
      </c>
    </row>
    <row r="62" spans="1:7" ht="12" customHeight="1">
      <c r="A62" s="108">
        <v>3792</v>
      </c>
      <c r="B62" s="115" t="s">
        <v>1081</v>
      </c>
      <c r="C62" s="287" t="s">
        <v>717</v>
      </c>
      <c r="D62" s="295">
        <v>905</v>
      </c>
      <c r="E62" s="295">
        <v>0</v>
      </c>
      <c r="F62" s="76">
        <f t="shared" si="5"/>
        <v>905</v>
      </c>
      <c r="G62" s="348">
        <f t="shared" si="3"/>
        <v>0.06466479698469124</v>
      </c>
    </row>
    <row r="63" spans="1:12" s="354" customFormat="1" ht="13.5" customHeight="1">
      <c r="A63" s="289">
        <v>37</v>
      </c>
      <c r="B63" s="307" t="s">
        <v>994</v>
      </c>
      <c r="C63" s="299" t="s">
        <v>1375</v>
      </c>
      <c r="D63" s="352">
        <f>SUM(D54:D62)</f>
        <v>88345</v>
      </c>
      <c r="E63" s="352">
        <f>SUM(E54:E62)</f>
        <v>11300</v>
      </c>
      <c r="F63" s="352">
        <f>SUM(F54:F62)</f>
        <v>99645</v>
      </c>
      <c r="G63" s="353">
        <f t="shared" si="3"/>
        <v>7.11991568567907</v>
      </c>
      <c r="H63"/>
      <c r="I63"/>
      <c r="J63"/>
      <c r="K63"/>
      <c r="L63"/>
    </row>
    <row r="64" spans="1:12" s="4" customFormat="1" ht="13.5" customHeight="1">
      <c r="A64" s="302">
        <v>3</v>
      </c>
      <c r="B64" s="303" t="s">
        <v>995</v>
      </c>
      <c r="C64" s="305" t="s">
        <v>1375</v>
      </c>
      <c r="D64" s="283">
        <f>SUM(D28+D39+D42+D46+D53+D63)</f>
        <v>405143</v>
      </c>
      <c r="E64" s="283">
        <f>SUM(E28+E39+E42+E53+E63)</f>
        <v>48682</v>
      </c>
      <c r="F64" s="283">
        <f>SUM(F28+F39+F42+F46+F53+F63)</f>
        <v>453825</v>
      </c>
      <c r="G64" s="357">
        <f t="shared" si="3"/>
        <v>32.42707347135635</v>
      </c>
      <c r="H64"/>
      <c r="I64"/>
      <c r="J64"/>
      <c r="K64"/>
      <c r="L64"/>
    </row>
    <row r="65" spans="1:12" s="370" customFormat="1" ht="12" customHeight="1">
      <c r="A65" s="108">
        <v>4174</v>
      </c>
      <c r="B65" s="114" t="s">
        <v>61</v>
      </c>
      <c r="C65" s="315" t="s">
        <v>1233</v>
      </c>
      <c r="D65" s="126">
        <v>4400</v>
      </c>
      <c r="E65" s="126">
        <v>0</v>
      </c>
      <c r="F65" s="76">
        <f aca="true" t="shared" si="6" ref="F65:F74">SUM(D65+E65)</f>
        <v>4400</v>
      </c>
      <c r="G65" s="348">
        <f t="shared" si="3"/>
        <v>0.31439238312999057</v>
      </c>
      <c r="H65" s="369"/>
      <c r="I65" s="369"/>
      <c r="J65" s="369"/>
      <c r="K65" s="369"/>
      <c r="L65" s="369"/>
    </row>
    <row r="66" spans="1:12" s="370" customFormat="1" ht="12" customHeight="1">
      <c r="A66" s="108">
        <v>4175</v>
      </c>
      <c r="B66" s="114" t="s">
        <v>62</v>
      </c>
      <c r="C66" s="315" t="s">
        <v>1233</v>
      </c>
      <c r="D66" s="126">
        <v>20800</v>
      </c>
      <c r="E66" s="126">
        <v>0</v>
      </c>
      <c r="F66" s="76">
        <f t="shared" si="6"/>
        <v>20800</v>
      </c>
      <c r="G66" s="348">
        <f t="shared" si="3"/>
        <v>1.4862185384326825</v>
      </c>
      <c r="H66" s="369"/>
      <c r="I66" s="369"/>
      <c r="J66" s="369"/>
      <c r="K66" s="369"/>
      <c r="L66" s="369"/>
    </row>
    <row r="67" spans="1:12" s="370" customFormat="1" ht="12" customHeight="1">
      <c r="A67" s="108">
        <v>4176</v>
      </c>
      <c r="B67" s="114" t="s">
        <v>997</v>
      </c>
      <c r="C67" s="315" t="s">
        <v>1233</v>
      </c>
      <c r="D67" s="126">
        <v>14500</v>
      </c>
      <c r="E67" s="126">
        <v>0</v>
      </c>
      <c r="F67" s="76">
        <f t="shared" si="6"/>
        <v>14500</v>
      </c>
      <c r="G67" s="348">
        <f>(F67/$F$101)*100</f>
        <v>1.0360658080420142</v>
      </c>
      <c r="H67" s="369"/>
      <c r="I67" s="369"/>
      <c r="J67" s="369"/>
      <c r="K67" s="369"/>
      <c r="L67" s="369"/>
    </row>
    <row r="68" spans="1:12" s="370" customFormat="1" ht="12" customHeight="1">
      <c r="A68" s="108">
        <v>4181</v>
      </c>
      <c r="B68" s="114" t="s">
        <v>58</v>
      </c>
      <c r="C68" s="315" t="s">
        <v>1233</v>
      </c>
      <c r="D68" s="126">
        <v>13000</v>
      </c>
      <c r="E68" s="126">
        <v>0</v>
      </c>
      <c r="F68" s="76">
        <f t="shared" si="6"/>
        <v>13000</v>
      </c>
      <c r="G68" s="348">
        <f>(F68/$F$101)*100</f>
        <v>0.9288865865204267</v>
      </c>
      <c r="H68" s="369"/>
      <c r="I68" s="369"/>
      <c r="J68" s="369"/>
      <c r="K68" s="369"/>
      <c r="L68" s="369"/>
    </row>
    <row r="69" spans="1:12" s="370" customFormat="1" ht="12" customHeight="1">
      <c r="A69" s="108">
        <v>4182</v>
      </c>
      <c r="B69" s="114" t="s">
        <v>59</v>
      </c>
      <c r="C69" s="315" t="s">
        <v>1233</v>
      </c>
      <c r="D69" s="126">
        <v>5436</v>
      </c>
      <c r="E69" s="126">
        <v>0</v>
      </c>
      <c r="F69" s="76">
        <f t="shared" si="6"/>
        <v>5436</v>
      </c>
      <c r="G69" s="348">
        <f>(F69/$F$101)*100</f>
        <v>0.38841749879423376</v>
      </c>
      <c r="H69" s="369"/>
      <c r="I69" s="369"/>
      <c r="J69" s="369"/>
      <c r="K69" s="369"/>
      <c r="L69" s="369"/>
    </row>
    <row r="70" spans="1:12" s="370" customFormat="1" ht="21" customHeight="1">
      <c r="A70" s="108">
        <v>4183</v>
      </c>
      <c r="B70" s="168" t="s">
        <v>998</v>
      </c>
      <c r="C70" s="315" t="s">
        <v>1233</v>
      </c>
      <c r="D70" s="126">
        <v>1500</v>
      </c>
      <c r="E70" s="126">
        <v>0</v>
      </c>
      <c r="F70" s="76">
        <f t="shared" si="6"/>
        <v>1500</v>
      </c>
      <c r="G70" s="348">
        <f>(F70/$F$101)*100</f>
        <v>0.10717922152158768</v>
      </c>
      <c r="H70" s="369"/>
      <c r="I70" s="369"/>
      <c r="J70" s="369"/>
      <c r="K70" s="369"/>
      <c r="L70" s="369"/>
    </row>
    <row r="71" spans="1:12" s="370" customFormat="1" ht="24" customHeight="1">
      <c r="A71" s="108">
        <v>4184</v>
      </c>
      <c r="B71" s="168" t="s">
        <v>1100</v>
      </c>
      <c r="C71" s="315" t="s">
        <v>1233</v>
      </c>
      <c r="D71" s="126">
        <v>7400</v>
      </c>
      <c r="E71" s="126">
        <v>0</v>
      </c>
      <c r="F71" s="76">
        <f t="shared" si="6"/>
        <v>7400</v>
      </c>
      <c r="G71" s="348">
        <f aca="true" t="shared" si="7" ref="G71:G81">(F71/$F$101)*100</f>
        <v>0.5287508261731658</v>
      </c>
      <c r="H71" s="369"/>
      <c r="I71" s="369"/>
      <c r="J71" s="369"/>
      <c r="K71" s="369"/>
      <c r="L71" s="369"/>
    </row>
    <row r="72" spans="1:12" s="370" customFormat="1" ht="12" customHeight="1">
      <c r="A72" s="108">
        <v>4185</v>
      </c>
      <c r="B72" s="114" t="s">
        <v>70</v>
      </c>
      <c r="C72" s="315" t="s">
        <v>1233</v>
      </c>
      <c r="D72" s="126">
        <v>22500</v>
      </c>
      <c r="E72" s="126">
        <v>0</v>
      </c>
      <c r="F72" s="76">
        <f t="shared" si="6"/>
        <v>22500</v>
      </c>
      <c r="G72" s="348">
        <f t="shared" si="7"/>
        <v>1.607688322823815</v>
      </c>
      <c r="H72" s="369"/>
      <c r="I72" s="369"/>
      <c r="J72" s="369"/>
      <c r="K72" s="369"/>
      <c r="L72" s="369"/>
    </row>
    <row r="73" spans="1:12" s="370" customFormat="1" ht="12" customHeight="1">
      <c r="A73" s="108">
        <v>4186</v>
      </c>
      <c r="B73" s="114" t="s">
        <v>68</v>
      </c>
      <c r="C73" s="315" t="s">
        <v>1233</v>
      </c>
      <c r="D73" s="126">
        <v>2700</v>
      </c>
      <c r="E73" s="126">
        <v>0</v>
      </c>
      <c r="F73" s="76">
        <f t="shared" si="6"/>
        <v>2700</v>
      </c>
      <c r="G73" s="348">
        <f t="shared" si="7"/>
        <v>0.19292259873885784</v>
      </c>
      <c r="H73" s="369"/>
      <c r="I73" s="369"/>
      <c r="J73" s="369"/>
      <c r="K73" s="369"/>
      <c r="L73" s="369"/>
    </row>
    <row r="74" spans="1:12" s="370" customFormat="1" ht="12" customHeight="1">
      <c r="A74" s="108">
        <v>4187</v>
      </c>
      <c r="B74" s="114" t="s">
        <v>69</v>
      </c>
      <c r="C74" s="315" t="s">
        <v>1233</v>
      </c>
      <c r="D74" s="126">
        <v>200</v>
      </c>
      <c r="E74" s="126">
        <v>0</v>
      </c>
      <c r="F74" s="76">
        <f t="shared" si="6"/>
        <v>200</v>
      </c>
      <c r="G74" s="348">
        <f t="shared" si="7"/>
        <v>0.014290562869545024</v>
      </c>
      <c r="H74" s="369"/>
      <c r="I74" s="369"/>
      <c r="J74" s="369"/>
      <c r="K74" s="369"/>
      <c r="L74" s="369"/>
    </row>
    <row r="75" spans="1:12" s="354" customFormat="1" ht="22.5" customHeight="1">
      <c r="A75" s="350">
        <v>41</v>
      </c>
      <c r="B75" s="371" t="s">
        <v>1082</v>
      </c>
      <c r="C75" s="299" t="s">
        <v>1375</v>
      </c>
      <c r="D75" s="352">
        <f>SUM(D65:D74)</f>
        <v>92436</v>
      </c>
      <c r="E75" s="352">
        <f>SUM(E65:E74)</f>
        <v>0</v>
      </c>
      <c r="F75" s="352">
        <f>SUM(F65:F74)</f>
        <v>92436</v>
      </c>
      <c r="G75" s="353">
        <f t="shared" si="7"/>
        <v>6.60481234704632</v>
      </c>
      <c r="H75"/>
      <c r="I75"/>
      <c r="J75"/>
      <c r="K75"/>
      <c r="L75"/>
    </row>
    <row r="76" spans="1:7" ht="23.25" customHeight="1">
      <c r="A76" s="108">
        <v>4315</v>
      </c>
      <c r="B76" s="115" t="s">
        <v>819</v>
      </c>
      <c r="C76" s="311" t="s">
        <v>1233</v>
      </c>
      <c r="D76" s="295">
        <v>1020</v>
      </c>
      <c r="E76" s="295">
        <v>0</v>
      </c>
      <c r="F76" s="76">
        <f aca="true" t="shared" si="8" ref="F76:F82">SUM(D76+E76)</f>
        <v>1020</v>
      </c>
      <c r="G76" s="348">
        <f t="shared" si="7"/>
        <v>0.07288187063467963</v>
      </c>
    </row>
    <row r="77" spans="1:7" ht="21.75" customHeight="1">
      <c r="A77" s="108">
        <v>4317</v>
      </c>
      <c r="B77" s="115" t="s">
        <v>1058</v>
      </c>
      <c r="C77" s="311" t="s">
        <v>820</v>
      </c>
      <c r="D77" s="295">
        <v>76243</v>
      </c>
      <c r="E77" s="295">
        <v>28000</v>
      </c>
      <c r="F77" s="76">
        <f t="shared" si="8"/>
        <v>104243</v>
      </c>
      <c r="G77" s="348">
        <f t="shared" si="7"/>
        <v>7.44845572604991</v>
      </c>
    </row>
    <row r="78" spans="1:7" ht="23.25" customHeight="1">
      <c r="A78" s="108">
        <v>4318</v>
      </c>
      <c r="B78" s="115" t="s">
        <v>1062</v>
      </c>
      <c r="C78" s="287" t="s">
        <v>1233</v>
      </c>
      <c r="D78" s="295">
        <v>4002</v>
      </c>
      <c r="E78" s="295">
        <v>0</v>
      </c>
      <c r="F78" s="76">
        <f t="shared" si="8"/>
        <v>4002</v>
      </c>
      <c r="G78" s="348">
        <f t="shared" si="7"/>
        <v>0.2859541630195959</v>
      </c>
    </row>
    <row r="79" spans="1:7" ht="12" customHeight="1">
      <c r="A79" s="108">
        <v>4322</v>
      </c>
      <c r="B79" s="115" t="s">
        <v>822</v>
      </c>
      <c r="C79" s="287" t="s">
        <v>1233</v>
      </c>
      <c r="D79" s="295">
        <v>20</v>
      </c>
      <c r="E79" s="295">
        <v>0</v>
      </c>
      <c r="F79" s="76">
        <f t="shared" si="8"/>
        <v>20</v>
      </c>
      <c r="G79" s="348">
        <f t="shared" si="7"/>
        <v>0.0014290562869545024</v>
      </c>
    </row>
    <row r="80" spans="1:7" ht="23.25" customHeight="1">
      <c r="A80" s="108">
        <v>4339</v>
      </c>
      <c r="B80" s="115" t="s">
        <v>821</v>
      </c>
      <c r="C80" s="287" t="s">
        <v>1233</v>
      </c>
      <c r="D80" s="295">
        <v>80</v>
      </c>
      <c r="E80" s="295">
        <v>0</v>
      </c>
      <c r="F80" s="76">
        <f t="shared" si="8"/>
        <v>80</v>
      </c>
      <c r="G80" s="348">
        <f t="shared" si="7"/>
        <v>0.00571622514781801</v>
      </c>
    </row>
    <row r="81" spans="1:7" ht="24.75" customHeight="1">
      <c r="A81" s="108">
        <v>4341</v>
      </c>
      <c r="B81" s="115" t="s">
        <v>1000</v>
      </c>
      <c r="C81" s="287" t="s">
        <v>1233</v>
      </c>
      <c r="D81" s="295">
        <v>3180</v>
      </c>
      <c r="E81" s="295">
        <v>0</v>
      </c>
      <c r="F81" s="76">
        <f t="shared" si="8"/>
        <v>3180</v>
      </c>
      <c r="G81" s="348">
        <f t="shared" si="7"/>
        <v>0.22721994962576592</v>
      </c>
    </row>
    <row r="82" spans="1:7" ht="22.5">
      <c r="A82" s="108">
        <v>4399</v>
      </c>
      <c r="B82" s="115" t="s">
        <v>1059</v>
      </c>
      <c r="C82" s="287" t="s">
        <v>1233</v>
      </c>
      <c r="D82" s="295">
        <v>155</v>
      </c>
      <c r="E82" s="295">
        <v>0</v>
      </c>
      <c r="F82" s="76">
        <f t="shared" si="8"/>
        <v>155</v>
      </c>
      <c r="G82" s="349">
        <f aca="true" t="shared" si="9" ref="G82:G100">(F82/$F$101)*100</f>
        <v>0.011075186223897394</v>
      </c>
    </row>
    <row r="83" spans="1:12" s="354" customFormat="1" ht="33.75" customHeight="1">
      <c r="A83" s="289">
        <v>43</v>
      </c>
      <c r="B83" s="307" t="s">
        <v>1001</v>
      </c>
      <c r="C83" s="299" t="s">
        <v>1375</v>
      </c>
      <c r="D83" s="352">
        <f>SUM(D76:D82)</f>
        <v>84700</v>
      </c>
      <c r="E83" s="352">
        <f>SUM(E76:E82)</f>
        <v>28000</v>
      </c>
      <c r="F83" s="352">
        <f>SUM(D83:E83)</f>
        <v>112700</v>
      </c>
      <c r="G83" s="353">
        <f t="shared" si="9"/>
        <v>8.052732176988622</v>
      </c>
      <c r="H83"/>
      <c r="I83"/>
      <c r="J83"/>
      <c r="K83"/>
      <c r="L83"/>
    </row>
    <row r="84" spans="1:12" s="4" customFormat="1" ht="13.5" customHeight="1">
      <c r="A84" s="302">
        <v>4</v>
      </c>
      <c r="B84" s="303" t="s">
        <v>1002</v>
      </c>
      <c r="C84" s="305" t="s">
        <v>1375</v>
      </c>
      <c r="D84" s="283">
        <f>SUM(D75+D83)</f>
        <v>177136</v>
      </c>
      <c r="E84" s="283">
        <f>SUM(E75+E83)</f>
        <v>28000</v>
      </c>
      <c r="F84" s="283">
        <f>SUM(F75+F83)</f>
        <v>205136</v>
      </c>
      <c r="G84" s="357">
        <f t="shared" si="9"/>
        <v>14.657544524034941</v>
      </c>
      <c r="H84"/>
      <c r="I84"/>
      <c r="J84"/>
      <c r="K84"/>
      <c r="L84"/>
    </row>
    <row r="85" spans="1:12" s="4" customFormat="1" ht="13.5" customHeight="1">
      <c r="A85" s="108">
        <v>5212</v>
      </c>
      <c r="B85" s="115" t="s">
        <v>823</v>
      </c>
      <c r="C85" s="287" t="s">
        <v>1244</v>
      </c>
      <c r="D85" s="295">
        <v>200</v>
      </c>
      <c r="E85" s="295">
        <v>0</v>
      </c>
      <c r="F85" s="76">
        <f>SUM(D85+E85)</f>
        <v>200</v>
      </c>
      <c r="G85" s="348">
        <f t="shared" si="9"/>
        <v>0.014290562869545024</v>
      </c>
      <c r="H85"/>
      <c r="I85"/>
      <c r="J85"/>
      <c r="K85"/>
      <c r="L85"/>
    </row>
    <row r="86" spans="1:12" s="4" customFormat="1" ht="13.5" customHeight="1">
      <c r="A86" s="350">
        <v>52</v>
      </c>
      <c r="B86" s="351" t="s">
        <v>824</v>
      </c>
      <c r="C86" s="299" t="s">
        <v>1375</v>
      </c>
      <c r="D86" s="352">
        <f>SUM(D85)</f>
        <v>200</v>
      </c>
      <c r="E86" s="352">
        <f>SUM(E85)</f>
        <v>0</v>
      </c>
      <c r="F86" s="352">
        <f>SUM(D86:E86)</f>
        <v>200</v>
      </c>
      <c r="G86" s="353">
        <f t="shared" si="9"/>
        <v>0.014290562869545024</v>
      </c>
      <c r="H86"/>
      <c r="I86"/>
      <c r="J86"/>
      <c r="K86"/>
      <c r="L86"/>
    </row>
    <row r="87" spans="1:7" ht="12" customHeight="1">
      <c r="A87" s="108">
        <v>5311</v>
      </c>
      <c r="B87" s="115" t="s">
        <v>1083</v>
      </c>
      <c r="C87" s="287" t="s">
        <v>929</v>
      </c>
      <c r="D87" s="295">
        <v>43680</v>
      </c>
      <c r="E87" s="295">
        <v>0</v>
      </c>
      <c r="F87" s="76">
        <f>SUM(D87+E87)</f>
        <v>43680</v>
      </c>
      <c r="G87" s="348">
        <f t="shared" si="9"/>
        <v>3.1210589307086334</v>
      </c>
    </row>
    <row r="88" spans="1:12" s="354" customFormat="1" ht="13.5" customHeight="1">
      <c r="A88" s="350">
        <v>53</v>
      </c>
      <c r="B88" s="351" t="s">
        <v>1083</v>
      </c>
      <c r="C88" s="299" t="s">
        <v>1375</v>
      </c>
      <c r="D88" s="352">
        <f>SUM(D87)</f>
        <v>43680</v>
      </c>
      <c r="E88" s="352">
        <f>SUM(E87)</f>
        <v>0</v>
      </c>
      <c r="F88" s="352">
        <f>SUM(D88:E88)</f>
        <v>43680</v>
      </c>
      <c r="G88" s="353">
        <f t="shared" si="9"/>
        <v>3.1210589307086334</v>
      </c>
      <c r="H88"/>
      <c r="I88"/>
      <c r="J88"/>
      <c r="K88"/>
      <c r="L88"/>
    </row>
    <row r="89" spans="1:12" s="354" customFormat="1" ht="12" customHeight="1">
      <c r="A89" s="108">
        <v>5512</v>
      </c>
      <c r="B89" s="115" t="s">
        <v>909</v>
      </c>
      <c r="C89" s="287" t="s">
        <v>1237</v>
      </c>
      <c r="D89" s="295">
        <v>60</v>
      </c>
      <c r="E89" s="295">
        <v>1900</v>
      </c>
      <c r="F89" s="76">
        <f>SUM(D89+E89)</f>
        <v>1960</v>
      </c>
      <c r="G89" s="348">
        <f t="shared" si="9"/>
        <v>0.14004751612154123</v>
      </c>
      <c r="H89"/>
      <c r="I89"/>
      <c r="J89"/>
      <c r="K89"/>
      <c r="L89"/>
    </row>
    <row r="90" spans="1:12" s="354" customFormat="1" ht="13.5" customHeight="1">
      <c r="A90" s="350">
        <v>55</v>
      </c>
      <c r="B90" s="351" t="s">
        <v>910</v>
      </c>
      <c r="C90" s="299" t="s">
        <v>1375</v>
      </c>
      <c r="D90" s="352">
        <f>SUM(D89)</f>
        <v>60</v>
      </c>
      <c r="E90" s="352">
        <f>SUM(E89)</f>
        <v>1900</v>
      </c>
      <c r="F90" s="352">
        <f>SUM(D90:E90)</f>
        <v>1960</v>
      </c>
      <c r="G90" s="353">
        <f t="shared" si="9"/>
        <v>0.14004751612154123</v>
      </c>
      <c r="H90"/>
      <c r="I90"/>
      <c r="J90"/>
      <c r="K90"/>
      <c r="L90"/>
    </row>
    <row r="91" spans="1:12" s="4" customFormat="1" ht="13.5" customHeight="1">
      <c r="A91" s="355">
        <v>5</v>
      </c>
      <c r="B91" s="356" t="s">
        <v>1084</v>
      </c>
      <c r="C91" s="305" t="s">
        <v>1375</v>
      </c>
      <c r="D91" s="283">
        <f>SUM(D86,D88,D90)</f>
        <v>43940</v>
      </c>
      <c r="E91" s="283">
        <f>SUM(E86,E88,E90)</f>
        <v>1900</v>
      </c>
      <c r="F91" s="283">
        <f>SUM(F86,F88,F90)</f>
        <v>45840</v>
      </c>
      <c r="G91" s="357">
        <f t="shared" si="9"/>
        <v>3.2753970096997196</v>
      </c>
      <c r="H91"/>
      <c r="I91"/>
      <c r="J91"/>
      <c r="K91"/>
      <c r="L91"/>
    </row>
    <row r="92" spans="1:7" ht="12" customHeight="1">
      <c r="A92" s="108">
        <v>6112</v>
      </c>
      <c r="B92" s="115" t="s">
        <v>1060</v>
      </c>
      <c r="C92" s="287" t="s">
        <v>1087</v>
      </c>
      <c r="D92" s="295">
        <v>6620</v>
      </c>
      <c r="E92" s="295">
        <v>0</v>
      </c>
      <c r="F92" s="76">
        <f>SUM(D92+E92)</f>
        <v>6620</v>
      </c>
      <c r="G92" s="348">
        <f t="shared" si="9"/>
        <v>0.4730176309819403</v>
      </c>
    </row>
    <row r="93" spans="1:7" ht="17.25">
      <c r="A93" s="108">
        <v>6171</v>
      </c>
      <c r="B93" s="115" t="s">
        <v>1003</v>
      </c>
      <c r="C93" s="368" t="s">
        <v>825</v>
      </c>
      <c r="D93" s="295">
        <v>228085</v>
      </c>
      <c r="E93" s="295">
        <v>16070</v>
      </c>
      <c r="F93" s="76">
        <f>SUM(D93+E93)</f>
        <v>244155</v>
      </c>
      <c r="G93" s="348">
        <f t="shared" si="9"/>
        <v>17.445561887068827</v>
      </c>
    </row>
    <row r="94" spans="1:12" s="354" customFormat="1" ht="24.75" customHeight="1">
      <c r="A94" s="289">
        <v>61</v>
      </c>
      <c r="B94" s="307" t="s">
        <v>999</v>
      </c>
      <c r="C94" s="299" t="s">
        <v>1375</v>
      </c>
      <c r="D94" s="352">
        <f>SUM(D92:D93)</f>
        <v>234705</v>
      </c>
      <c r="E94" s="352">
        <f>SUM(E92:E93)</f>
        <v>16070</v>
      </c>
      <c r="F94" s="352">
        <f>SUM(D94:E94)</f>
        <v>250775</v>
      </c>
      <c r="G94" s="353">
        <f t="shared" si="9"/>
        <v>17.918579518050766</v>
      </c>
      <c r="H94"/>
      <c r="I94"/>
      <c r="J94"/>
      <c r="K94"/>
      <c r="L94"/>
    </row>
    <row r="95" spans="1:7" ht="12" customHeight="1">
      <c r="A95" s="108">
        <v>6310</v>
      </c>
      <c r="B95" s="115" t="s">
        <v>1005</v>
      </c>
      <c r="C95" s="287" t="s">
        <v>1195</v>
      </c>
      <c r="D95" s="295">
        <v>807</v>
      </c>
      <c r="E95" s="295">
        <v>0</v>
      </c>
      <c r="F95" s="76">
        <f>SUM(D95+E95)</f>
        <v>807</v>
      </c>
      <c r="G95" s="348">
        <f t="shared" si="9"/>
        <v>0.05766242117861418</v>
      </c>
    </row>
    <row r="96" spans="1:7" ht="12" customHeight="1">
      <c r="A96" s="107">
        <v>6320</v>
      </c>
      <c r="B96" s="205" t="s">
        <v>1095</v>
      </c>
      <c r="C96" s="287" t="s">
        <v>1244</v>
      </c>
      <c r="D96" s="295">
        <v>4400</v>
      </c>
      <c r="E96" s="295">
        <v>0</v>
      </c>
      <c r="F96" s="76">
        <f>SUM(D96+E96)</f>
        <v>4400</v>
      </c>
      <c r="G96" s="348">
        <f t="shared" si="9"/>
        <v>0.31439238312999057</v>
      </c>
    </row>
    <row r="97" spans="1:12" s="354" customFormat="1" ht="13.5" customHeight="1">
      <c r="A97" s="372">
        <v>63</v>
      </c>
      <c r="B97" s="307" t="s">
        <v>1006</v>
      </c>
      <c r="C97" s="299" t="s">
        <v>1375</v>
      </c>
      <c r="D97" s="352">
        <f>SUM(D95:D96)</f>
        <v>5207</v>
      </c>
      <c r="E97" s="352">
        <f>SUM(E95)</f>
        <v>0</v>
      </c>
      <c r="F97" s="352">
        <f>SUM(D97:E97)</f>
        <v>5207</v>
      </c>
      <c r="G97" s="353">
        <f t="shared" si="9"/>
        <v>0.3720548043086047</v>
      </c>
      <c r="H97"/>
      <c r="I97"/>
      <c r="J97"/>
      <c r="K97"/>
      <c r="L97"/>
    </row>
    <row r="98" spans="1:7" ht="12" customHeight="1">
      <c r="A98" s="108">
        <v>6409</v>
      </c>
      <c r="B98" s="115" t="s">
        <v>1061</v>
      </c>
      <c r="C98" s="368" t="s">
        <v>826</v>
      </c>
      <c r="D98" s="295">
        <v>1662</v>
      </c>
      <c r="E98" s="295">
        <v>18000</v>
      </c>
      <c r="F98" s="76">
        <f>SUM(D98+E98)</f>
        <v>19662</v>
      </c>
      <c r="G98" s="348">
        <f t="shared" si="9"/>
        <v>1.4049052357049714</v>
      </c>
    </row>
    <row r="99" spans="1:12" s="354" customFormat="1" ht="13.5" customHeight="1">
      <c r="A99" s="289">
        <v>64</v>
      </c>
      <c r="B99" s="307" t="s">
        <v>1085</v>
      </c>
      <c r="C99" s="373" t="s">
        <v>1375</v>
      </c>
      <c r="D99" s="352">
        <f>SUM(D98)</f>
        <v>1662</v>
      </c>
      <c r="E99" s="352">
        <f>SUM(E98)</f>
        <v>18000</v>
      </c>
      <c r="F99" s="352">
        <f>SUM(D99:E99)</f>
        <v>19662</v>
      </c>
      <c r="G99" s="353">
        <f t="shared" si="9"/>
        <v>1.4049052357049714</v>
      </c>
      <c r="H99"/>
      <c r="I99"/>
      <c r="J99"/>
      <c r="K99"/>
      <c r="L99"/>
    </row>
    <row r="100" spans="1:12" s="4" customFormat="1" ht="13.5" customHeight="1" thickBot="1">
      <c r="A100" s="374">
        <v>6</v>
      </c>
      <c r="B100" s="320" t="s">
        <v>1007</v>
      </c>
      <c r="C100" s="375" t="s">
        <v>1375</v>
      </c>
      <c r="D100" s="323">
        <f>SUM(D94+D97+D99)</f>
        <v>241574</v>
      </c>
      <c r="E100" s="323">
        <f>SUM(E94+E97+E99)</f>
        <v>34070</v>
      </c>
      <c r="F100" s="323">
        <f>SUM(F94+F97+F99)</f>
        <v>275644</v>
      </c>
      <c r="G100" s="376">
        <f t="shared" si="9"/>
        <v>19.695539558064343</v>
      </c>
      <c r="H100"/>
      <c r="J100"/>
      <c r="K100"/>
      <c r="L100"/>
    </row>
    <row r="101" spans="1:12" s="9" customFormat="1" ht="21" customHeight="1" thickBot="1" thickTop="1">
      <c r="A101" s="1235" t="s">
        <v>1112</v>
      </c>
      <c r="B101" s="1236"/>
      <c r="C101" s="377" t="s">
        <v>1375</v>
      </c>
      <c r="D101" s="378">
        <f>SUM(D100,D91,D84,D64,D23,D6)</f>
        <v>1060255</v>
      </c>
      <c r="E101" s="378">
        <f>SUM(E100,E91,E84,E64,E23,E6)</f>
        <v>339440</v>
      </c>
      <c r="F101" s="378">
        <f>SUM(F100,F91,F84,F64,F23,F6)</f>
        <v>1399525</v>
      </c>
      <c r="G101" s="379">
        <f>SUM(G6,G23,G64,G84,G91,G100)</f>
        <v>99.99999999999999</v>
      </c>
      <c r="H101" s="8"/>
      <c r="J101" s="8"/>
      <c r="K101" s="8"/>
      <c r="L101" s="8"/>
    </row>
    <row r="102" spans="1:12" ht="18.75" customHeight="1" thickTop="1">
      <c r="A102" s="380"/>
      <c r="B102" s="380"/>
      <c r="C102" s="251"/>
      <c r="D102" s="24"/>
      <c r="E102" s="24"/>
      <c r="F102" s="24"/>
      <c r="G102" s="381"/>
      <c r="H102" s="1"/>
      <c r="I102" s="1"/>
      <c r="J102" s="1"/>
      <c r="K102" s="1"/>
      <c r="L102" s="1"/>
    </row>
    <row r="103" spans="1:12" s="9" customFormat="1" ht="18.75" customHeight="1">
      <c r="A103" s="329"/>
      <c r="B103" s="329"/>
      <c r="C103" s="330"/>
      <c r="D103" s="382"/>
      <c r="E103" s="382"/>
      <c r="F103" s="382"/>
      <c r="G103" s="383"/>
      <c r="H103" s="8"/>
      <c r="J103" s="8"/>
      <c r="K103" s="8"/>
      <c r="L103" s="8"/>
    </row>
    <row r="104" spans="1:12" s="388" customFormat="1" ht="12" customHeight="1">
      <c r="A104" s="384"/>
      <c r="B104" s="385"/>
      <c r="C104" s="386"/>
      <c r="D104" s="387"/>
      <c r="E104" s="387"/>
      <c r="F104" s="29"/>
      <c r="G104" s="387"/>
      <c r="H104"/>
      <c r="J104"/>
      <c r="K104"/>
      <c r="L104"/>
    </row>
    <row r="105" spans="1:12" s="388" customFormat="1" ht="12" customHeight="1">
      <c r="A105" s="384"/>
      <c r="B105" s="385"/>
      <c r="C105" s="386"/>
      <c r="D105" s="387"/>
      <c r="E105" s="387"/>
      <c r="F105" s="387"/>
      <c r="G105" s="387"/>
      <c r="H105"/>
      <c r="I105"/>
      <c r="J105"/>
      <c r="K105"/>
      <c r="L105"/>
    </row>
    <row r="106" ht="12.75">
      <c r="F106" s="6"/>
    </row>
    <row r="107" ht="12.75">
      <c r="F107" s="6"/>
    </row>
  </sheetData>
  <mergeCells count="4">
    <mergeCell ref="A1:A2"/>
    <mergeCell ref="B1:B2"/>
    <mergeCell ref="C1:C2"/>
    <mergeCell ref="A101:B101"/>
  </mergeCells>
  <printOptions horizontalCentered="1"/>
  <pageMargins left="0.7086614173228347" right="0.7086614173228347" top="0.984251968503937" bottom="0.984251968503937" header="0.5118110236220472" footer="0.5118110236220472"/>
  <pageSetup firstPageNumber="7" useFirstPageNumber="1" horizontalDpi="600" verticalDpi="600" orientation="portrait" paperSize="9" r:id="rId3"/>
  <headerFooter alignWithMargins="0">
    <oddHeader>&amp;L&amp;"Arial CE,Tučné"NÁVRH ROZPOČTU NA ROK 2004 - VÝDAJE DLE PARAGRAFŮ&amp;R&amp;G</oddHeader>
    <oddFooter>&amp;COddíl III. - &amp;P&amp;RVýdaje dle paragrafů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 na rok 2003</dc:title>
  <dc:subject/>
  <dc:creator>M. Jakešová</dc:creator>
  <cp:keywords/>
  <dc:description/>
  <cp:lastModifiedBy>PavlicekJ</cp:lastModifiedBy>
  <cp:lastPrinted>2003-12-19T11:00:35Z</cp:lastPrinted>
  <dcterms:created xsi:type="dcterms:W3CDTF">1999-02-24T09:24:54Z</dcterms:created>
  <dcterms:modified xsi:type="dcterms:W3CDTF">2004-01-07T07:27:46Z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