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690" windowHeight="7290" activeTab="1"/>
  </bookViews>
  <sheets>
    <sheet name="P2002" sheetId="1" r:id="rId1"/>
    <sheet name="V2002" sheetId="2" r:id="rId2"/>
    <sheet name="Příjmy" sheetId="3" r:id="rId3"/>
    <sheet name="BV" sheetId="4" r:id="rId4"/>
    <sheet name="KV" sheetId="5" r:id="rId5"/>
    <sheet name="fin." sheetId="6" r:id="rId6"/>
    <sheet name="P§" sheetId="7" r:id="rId7"/>
    <sheet name="V§" sheetId="8" r:id="rId8"/>
    <sheet name="Pp" sheetId="9" r:id="rId9"/>
    <sheet name="Vp" sheetId="10" r:id="rId10"/>
    <sheet name="Fp" sheetId="11" r:id="rId11"/>
    <sheet name="ROP" sheetId="12" r:id="rId12"/>
    <sheet name="ROV" sheetId="13" r:id="rId13"/>
    <sheet name="obsah" sheetId="14" r:id="rId14"/>
    <sheet name="porovnání BV" sheetId="15" r:id="rId15"/>
    <sheet name="dotace" sheetId="16" r:id="rId16"/>
  </sheets>
  <definedNames>
    <definedName name="_xlnm.Print_Titles" localSheetId="3">'BV'!$1:$4</definedName>
    <definedName name="_xlnm.Print_Titles" localSheetId="4">'KV'!$1:$4</definedName>
    <definedName name="_xlnm.Print_Titles" localSheetId="6">'P§'!$1:$2</definedName>
    <definedName name="_xlnm.Print_Titles" localSheetId="2">'Příjmy'!$1:$4</definedName>
    <definedName name="_xlnm.Print_Titles" localSheetId="11">'ROP'!$1:$2</definedName>
    <definedName name="_xlnm.Print_Titles" localSheetId="12">'ROV'!$1:$2</definedName>
    <definedName name="_xlnm.Print_Titles" localSheetId="7">'V§'!$1:$2</definedName>
    <definedName name="_xlnm.Print_Titles" localSheetId="1">'V2002'!$1:$3</definedName>
    <definedName name="_xlnm.Print_Titles" localSheetId="9">'Vp'!$1:$3</definedName>
  </definedNames>
  <calcPr fullCalcOnLoad="1"/>
</workbook>
</file>

<file path=xl/sharedStrings.xml><?xml version="1.0" encoding="utf-8"?>
<sst xmlns="http://schemas.openxmlformats.org/spreadsheetml/2006/main" count="4688" uniqueCount="1977">
  <si>
    <t>dotace na Zhotovení studie proveditelnosti zanádražní komunikace"</t>
  </si>
  <si>
    <t>dotace na akci Most přes Malši</t>
  </si>
  <si>
    <t>dotace na obnovu Jihočeského divadla</t>
  </si>
  <si>
    <t>dotace na stavební úpravy komunikací</t>
  </si>
  <si>
    <t>zapojení na zvýšení příspěvku ZŠ Bezdrevská</t>
  </si>
  <si>
    <t>MŠ - příspěvkové organizace</t>
  </si>
  <si>
    <t>213-228 a 236-237</t>
  </si>
  <si>
    <t>ZŠ - příspěvkové organizace</t>
  </si>
  <si>
    <t>229 a 238</t>
  </si>
  <si>
    <t>ŠJ - příspěvkové organizace</t>
  </si>
  <si>
    <t>PO - školství</t>
  </si>
  <si>
    <t>PO - sociální</t>
  </si>
  <si>
    <t>PO - kulturní</t>
  </si>
  <si>
    <t>Dopravní podnik města a.s.</t>
  </si>
  <si>
    <t>Kapitálové výdaje</t>
  </si>
  <si>
    <t>V Ý D A J E</t>
  </si>
  <si>
    <t>104 - OKU</t>
  </si>
  <si>
    <t>Odbor kultury</t>
  </si>
  <si>
    <t>Odbory Magistrátu města</t>
  </si>
  <si>
    <t>PO - ostatní</t>
  </si>
  <si>
    <t>Podnikatelské subjekty</t>
  </si>
  <si>
    <t>Běžné výdaje celkem</t>
  </si>
  <si>
    <t>Příspěvkové organizace</t>
  </si>
  <si>
    <t>Kapitálové výdaje celkem</t>
  </si>
  <si>
    <t>V Ý D A J E   C E L K E M</t>
  </si>
  <si>
    <t>P Ř Í J M Y</t>
  </si>
  <si>
    <t>Investiční úroky</t>
  </si>
  <si>
    <t>Investiční půjčky obyvatelstvu</t>
  </si>
  <si>
    <t xml:space="preserve">Investiční půjčky </t>
  </si>
  <si>
    <t>Průmysl, stavebnictví, obchod a služby</t>
  </si>
  <si>
    <t>Poskytované zálohy vlastní pokladně</t>
  </si>
  <si>
    <t>Stavebnictví</t>
  </si>
  <si>
    <t>Příjmy z prodeje neinvest.majetku</t>
  </si>
  <si>
    <t>120</t>
  </si>
  <si>
    <t>Nákup zboží</t>
  </si>
  <si>
    <t>Úpravy drobných vodních toků</t>
  </si>
  <si>
    <t>JD, MD,112</t>
  </si>
  <si>
    <t>Soc.pomoc osobám v hmotné nouzi a občanům soc.nepřizpůsobivým</t>
  </si>
  <si>
    <t>Obecné příjmy a výdaje z fin.operací</t>
  </si>
  <si>
    <t>Změna stavu krátkodobých prostředků na bankovních účtech</t>
  </si>
  <si>
    <t xml:space="preserve">Změna stavu krátkodobých prostředků na bankovních účtech </t>
  </si>
  <si>
    <t>Investiční přijaté dotace ze státních fondů</t>
  </si>
  <si>
    <t>Příjmy z podílů na zisku a dividend</t>
  </si>
  <si>
    <t>Nespecifikované rezervy</t>
  </si>
  <si>
    <t>Kapitálové příjmy</t>
  </si>
  <si>
    <t>Finanční vypořádání minulých let</t>
  </si>
  <si>
    <t>Zdravotnictví</t>
  </si>
  <si>
    <t>Výpočetní technika</t>
  </si>
  <si>
    <t>Neinvestiční dotace obecně prospěšným organizacím</t>
  </si>
  <si>
    <t xml:space="preserve">Sumář příjmů </t>
  </si>
  <si>
    <t xml:space="preserve">Sumář výdajů </t>
  </si>
  <si>
    <t xml:space="preserve">Rozbor běžných výdajů </t>
  </si>
  <si>
    <t xml:space="preserve">Rozbor kapitálových výdajů </t>
  </si>
  <si>
    <t xml:space="preserve">Rozbor financování </t>
  </si>
  <si>
    <t xml:space="preserve">Příjmy dle položek </t>
  </si>
  <si>
    <t xml:space="preserve">Výdaje dle položek </t>
  </si>
  <si>
    <t xml:space="preserve">Skutečné výdaje dle paragrafů </t>
  </si>
  <si>
    <t xml:space="preserve">Příjmová část                                                                                               </t>
  </si>
  <si>
    <t>str. 5 - 7</t>
  </si>
  <si>
    <t>Dávky a odškodnění válečným veteránům a perzekvovaným osobám</t>
  </si>
  <si>
    <t xml:space="preserve">nedaňové </t>
  </si>
  <si>
    <t xml:space="preserve">Výdajová část                                                                                                     </t>
  </si>
  <si>
    <t>str. 3 - 4</t>
  </si>
  <si>
    <t>Účelové neinv. transfery nepodnikajícím fyzickým osobám</t>
  </si>
  <si>
    <t>Přijaté pojistné náhrady</t>
  </si>
  <si>
    <t>tis.Kč</t>
  </si>
  <si>
    <t>112, 195</t>
  </si>
  <si>
    <t>Obsah tabulkové části:</t>
  </si>
  <si>
    <t>str. 1 - 2</t>
  </si>
  <si>
    <t xml:space="preserve">Přehled rozpočtových opatření </t>
  </si>
  <si>
    <t>Rozbor příjmů</t>
  </si>
  <si>
    <t xml:space="preserve">provedených ve schváleném rozpočtu </t>
  </si>
  <si>
    <t>Skutečné příjmy dle paragrafů</t>
  </si>
  <si>
    <t xml:space="preserve">položka </t>
  </si>
  <si>
    <t>1111-1511</t>
  </si>
  <si>
    <t>Příjmy z pronájmu ostatních nemovitostí a jejich částí</t>
  </si>
  <si>
    <t>Přijaté nekapitálové příspěvky a náhrady</t>
  </si>
  <si>
    <t>Příjmy z prodeje ostatních nemovitostí a jejich částí</t>
  </si>
  <si>
    <t>Neinvestiční přijaté dotace z všeobecné pokladní správy státního rozpočtu</t>
  </si>
  <si>
    <t>Neinvestiční přijaté dotace ze státního rozpočtu v rámci souhrnného dotačního vztahu</t>
  </si>
  <si>
    <t>Financování úhrnem</t>
  </si>
  <si>
    <t xml:space="preserve">Financování dle položek </t>
  </si>
  <si>
    <t>Ostatní neinvestiční přijaté dotace ze státního rozpočtu</t>
  </si>
  <si>
    <t>Neinvestiční přijaté dotace od obcí</t>
  </si>
  <si>
    <t>položka, podseskup.</t>
  </si>
  <si>
    <t>Stavební úpravy  Široká - související výdaje</t>
  </si>
  <si>
    <t>Stavebná úpravy Kněžská,Jirsíkova,Dukelská</t>
  </si>
  <si>
    <t>Stavební úpravy Široká ul.</t>
  </si>
  <si>
    <t>Cyklistické trasy - PD</t>
  </si>
  <si>
    <t>Domov důchodců Máj - PD</t>
  </si>
  <si>
    <t>St. úpravy ul. Kněžskodvorská - chodník</t>
  </si>
  <si>
    <t>ČOV - související výdaje</t>
  </si>
  <si>
    <t>St. úpravy ul. K. Štěcha</t>
  </si>
  <si>
    <t>St. úpravy ul. K. Šafáře - kanalizace a vodovod</t>
  </si>
  <si>
    <t>Výstavba 100 b.j. Máj - jih</t>
  </si>
  <si>
    <t>Inv.příspěvek městu Hluboká nad Vltavou</t>
  </si>
  <si>
    <t>Budovy, haly a stavby - půdní vestavba</t>
  </si>
  <si>
    <t>Stroje a zařízení - Jihočeské divadlo</t>
  </si>
  <si>
    <t xml:space="preserve">x </t>
  </si>
  <si>
    <t>Studie proveditelnosti zanádražní komunikace</t>
  </si>
  <si>
    <t>Zhodnocení ZS</t>
  </si>
  <si>
    <t>Světelný ukazatel</t>
  </si>
  <si>
    <t>Mobilní podlaha</t>
  </si>
  <si>
    <t>Rekonstrukce bytu Novohradská č. 13</t>
  </si>
  <si>
    <t>Krajinská 33</t>
  </si>
  <si>
    <t>Plzeňská 87 - 101</t>
  </si>
  <si>
    <t>Hradební 37 - 101</t>
  </si>
  <si>
    <t>Náležitosti osob vykonávajících základní (náhradní) a další vojenskou službu nebo civilní službu</t>
  </si>
  <si>
    <t>Povinné pojistné na sociální zabezpečení a příspěvek na politiku zaměstnanosti</t>
  </si>
  <si>
    <t>Ostatní povinné pojistné hrazené zaměstnavatelem</t>
  </si>
  <si>
    <t>Služby zpracování dat</t>
  </si>
  <si>
    <t>Cestovné (tuzemské i zahraniční)</t>
  </si>
  <si>
    <t>Nájemné za nájem s právem koupě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</si>
  <si>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</si>
  <si>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</si>
  <si>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</si>
  <si>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>Neinvestiční dotace církvím a náboženským společnostem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</si>
  <si>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</si>
  <si>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</si>
  <si>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</si>
  <si>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Neinvestiční transfery a některé další platby rozpočtům</t>
  </si>
  <si>
    <t>116 - OI</t>
  </si>
  <si>
    <t>Neinvestiční přijaté dotace z VPS SR</t>
  </si>
  <si>
    <t>Investiční přijaté dotace ze st.fondů</t>
  </si>
  <si>
    <t>Neinvest.přijaté dotace ze st.fin. aktiv</t>
  </si>
  <si>
    <t xml:space="preserve">RO   č. </t>
  </si>
  <si>
    <t>schváleno RM/ZM dne:</t>
  </si>
  <si>
    <t>částka</t>
  </si>
  <si>
    <t>OM / účel</t>
  </si>
  <si>
    <t>UZ</t>
  </si>
  <si>
    <t>SR</t>
  </si>
  <si>
    <t>UR</t>
  </si>
  <si>
    <t>100 - Městská policie</t>
  </si>
  <si>
    <t>10/1</t>
  </si>
  <si>
    <t>RM 2.4.</t>
  </si>
  <si>
    <t>rozpuštění rezervy na úpravu mezd</t>
  </si>
  <si>
    <t>101 - Odbor ochrany životního prostředí</t>
  </si>
  <si>
    <t>36</t>
  </si>
  <si>
    <t>RM 25.6.</t>
  </si>
  <si>
    <t>zvýšení BV z daňových příjmů na monitoring</t>
  </si>
  <si>
    <t>40</t>
  </si>
  <si>
    <t>zvýšení BV na zpracování lesních hospodářských osnov</t>
  </si>
  <si>
    <t>zvýšení BV na činnost odborného lesního hospodáře</t>
  </si>
  <si>
    <t>102 - Finanční odbor</t>
  </si>
  <si>
    <t>5/1</t>
  </si>
  <si>
    <t>ZM 27.3.</t>
  </si>
  <si>
    <t>zapojení FV do rozpočtu 2003</t>
  </si>
  <si>
    <t>10</t>
  </si>
  <si>
    <t>11</t>
  </si>
  <si>
    <t>17/2</t>
  </si>
  <si>
    <t>ZM 24.4.</t>
  </si>
  <si>
    <t>snížení rezervy z FV 2002 na investiční akce</t>
  </si>
  <si>
    <t>24</t>
  </si>
  <si>
    <t>RM 21.5.</t>
  </si>
  <si>
    <t>snížení BV ve prospěch KP</t>
  </si>
  <si>
    <t>26</t>
  </si>
  <si>
    <t>ZM 29.5.</t>
  </si>
  <si>
    <t>zvýšení BV na dopravní obslužnost</t>
  </si>
  <si>
    <t>28</t>
  </si>
  <si>
    <t>RM 11.6.</t>
  </si>
  <si>
    <t>zvýšení BV - povodňový fond</t>
  </si>
  <si>
    <t>29</t>
  </si>
  <si>
    <t>zapojení prostředků z rozpočtu 108 na rezervu</t>
  </si>
  <si>
    <t>31</t>
  </si>
  <si>
    <t>rozpuštění rezervy na BV MŠ Papírenská</t>
  </si>
  <si>
    <t>32</t>
  </si>
  <si>
    <t>rozpuštění rezervy na BV 115 - pojistná smlouva</t>
  </si>
  <si>
    <t>38</t>
  </si>
  <si>
    <t>104 - Odbor kultury</t>
  </si>
  <si>
    <t>33</t>
  </si>
  <si>
    <t>převod BV e prospěch BV 121</t>
  </si>
  <si>
    <t>39</t>
  </si>
  <si>
    <t>zapojení nedaňových příjmů</t>
  </si>
  <si>
    <t>105 - Odbor školství a tělovýchovy</t>
  </si>
  <si>
    <t>12</t>
  </si>
  <si>
    <t>RM 16.4.</t>
  </si>
  <si>
    <t>zapojení dotace od obcí na BV</t>
  </si>
  <si>
    <t>13/1</t>
  </si>
  <si>
    <t>zapojení FRR na rezervy na opravy školských zařízení</t>
  </si>
  <si>
    <t>snížení rezervy ve pospěch BV MŠ Papírenská</t>
  </si>
  <si>
    <t>106 - Odbor sociálních věcí</t>
  </si>
  <si>
    <t>1</t>
  </si>
  <si>
    <t>RM 5.2.</t>
  </si>
  <si>
    <t>úprava dotačního vztahu</t>
  </si>
  <si>
    <t>6/2</t>
  </si>
  <si>
    <t>zapojení prostředků minulých let do rozpočtu 2003</t>
  </si>
  <si>
    <t>108 - Odbor vnitřních věcí</t>
  </si>
  <si>
    <t>4</t>
  </si>
  <si>
    <t>RM 5.3.</t>
  </si>
  <si>
    <t>přesun na KV na stavební úpravy radnice</t>
  </si>
  <si>
    <t>6/3</t>
  </si>
  <si>
    <t>zapojení dotace na poštovné SSP a současně snížení BV (2.200 tis.Kč)</t>
  </si>
  <si>
    <t>30</t>
  </si>
  <si>
    <t>zapojení dotace na nájemné kontaktních míst SSP</t>
  </si>
  <si>
    <t>109 - Matriční úřad</t>
  </si>
  <si>
    <t>110 - Správní odbor</t>
  </si>
  <si>
    <t>111 - Odbor územního plánu a architektury</t>
  </si>
  <si>
    <t>6/4</t>
  </si>
  <si>
    <t>2</t>
  </si>
  <si>
    <t>přesun ve prospěch BV odboru památkové péče</t>
  </si>
  <si>
    <t>42</t>
  </si>
  <si>
    <t>zvýšení BV na IDS</t>
  </si>
  <si>
    <t>112 - Investiční odbor</t>
  </si>
  <si>
    <t>13/2</t>
  </si>
  <si>
    <t>zapojení FRR na BV</t>
  </si>
  <si>
    <t>113 - Stavební úřad</t>
  </si>
  <si>
    <t>114 - Majetkový odbor</t>
  </si>
  <si>
    <t>115 - Odbor správy veřejných statků</t>
  </si>
  <si>
    <t>6/6</t>
  </si>
  <si>
    <t>14</t>
  </si>
  <si>
    <t>zapojení příjmů na opravy cyklostezek</t>
  </si>
  <si>
    <t>15</t>
  </si>
  <si>
    <t>zapojení dotace PHARE na opravy komunikací</t>
  </si>
  <si>
    <t>zapojení nedaňových příjmů na pojistné majetku</t>
  </si>
  <si>
    <t>116 - Odbor informatiky</t>
  </si>
  <si>
    <t>8</t>
  </si>
  <si>
    <t>RM 19.3.</t>
  </si>
  <si>
    <t>zvýšení BV na datové propojení budov z KV</t>
  </si>
  <si>
    <t>119 - Kancelář primátora</t>
  </si>
  <si>
    <t>120 - Kancelář tajemníka</t>
  </si>
  <si>
    <t>10/2</t>
  </si>
  <si>
    <t>zapojení příjmů a snížení BV FO na zvýšení MP</t>
  </si>
  <si>
    <t>121 - Odbor památkové péče</t>
  </si>
  <si>
    <t>zvýšení BV ze 104</t>
  </si>
  <si>
    <t>122 - Odbor rozvoje a cestovního ruchu</t>
  </si>
  <si>
    <t>6/7</t>
  </si>
  <si>
    <t>18</t>
  </si>
  <si>
    <t>zvýšení BV na opravu podlahy z pojistného plnění</t>
  </si>
  <si>
    <t>194 - Program prevence kriminality</t>
  </si>
  <si>
    <t>195 - Fond zaměstnanců města</t>
  </si>
  <si>
    <t>10/3</t>
  </si>
  <si>
    <t>Odbory MM celkem běžné výdaje</t>
  </si>
  <si>
    <t>201 - MŠ Papírenská</t>
  </si>
  <si>
    <t>5/2</t>
  </si>
  <si>
    <t>21/1</t>
  </si>
  <si>
    <t>RM 7.5.</t>
  </si>
  <si>
    <t>zapojení státní dotace na školská zařízení</t>
  </si>
  <si>
    <t>Dlouhodobé přijaté půjčené prostředky</t>
  </si>
  <si>
    <t>Příspěvek na výživu dítěte (OPD)</t>
  </si>
  <si>
    <t>Nákup materiálu - referendum</t>
  </si>
  <si>
    <t>Ost.neinv.výdaje jinde nezařazené-jistina 146 b.j.</t>
  </si>
  <si>
    <t>Příjmy z prodeje ost.hmotného DM</t>
  </si>
  <si>
    <t>zapojení rezerv OŠT a FO na havarijní opravu TUV a ÚT</t>
  </si>
  <si>
    <t>202 - MŠ Plzeňská</t>
  </si>
  <si>
    <t>21/2</t>
  </si>
  <si>
    <t>203 - MŠ Větrná</t>
  </si>
  <si>
    <t>21/3</t>
  </si>
  <si>
    <t>205 - MŠ Jizerská</t>
  </si>
  <si>
    <t>21/4</t>
  </si>
  <si>
    <t>206 - MŠ Dlouhá</t>
  </si>
  <si>
    <t>21/5</t>
  </si>
  <si>
    <t>43/1</t>
  </si>
  <si>
    <t>zapojení dodatečné státní dotace na školská zařízení</t>
  </si>
  <si>
    <t>207 - MŠ Špálova</t>
  </si>
  <si>
    <t>21/6</t>
  </si>
  <si>
    <t>208 - MŠ Prachatická</t>
  </si>
  <si>
    <t>21/7</t>
  </si>
  <si>
    <t>OSZ</t>
  </si>
  <si>
    <t>Neinvestiční přijaté dotace ze SF</t>
  </si>
  <si>
    <t>Ostatní investiční přijaté dotace ze SR</t>
  </si>
  <si>
    <t>Investiční přijaté dotace od krajů</t>
  </si>
  <si>
    <t xml:space="preserve">Neinvestiční přijaté dotace </t>
  </si>
  <si>
    <t xml:space="preserve">Investiční přijaté dotace </t>
  </si>
  <si>
    <t>191 - OSZ</t>
  </si>
  <si>
    <t>Odbor sportovní zařízení</t>
  </si>
  <si>
    <t>191 - Odbor sportovní zařízení</t>
  </si>
  <si>
    <t>Opravy a udržování - Krajinská 225</t>
  </si>
  <si>
    <t>209 - MŠ Zeyerova</t>
  </si>
  <si>
    <t>21/8</t>
  </si>
  <si>
    <t>210 - MŠ Pražská</t>
  </si>
  <si>
    <t>21/9</t>
  </si>
  <si>
    <t>211 - MŠ J.Opletala</t>
  </si>
  <si>
    <t>21/10</t>
  </si>
  <si>
    <t>212 - MŠ U Pramene - Pohůrka</t>
  </si>
  <si>
    <t>21/11</t>
  </si>
  <si>
    <t>213 - ZŠ Grünwaldova</t>
  </si>
  <si>
    <t>21/12</t>
  </si>
  <si>
    <t>43/2</t>
  </si>
  <si>
    <t>214 - ZŠ Bezdrevská - Vltava</t>
  </si>
  <si>
    <t>21/13</t>
  </si>
  <si>
    <t>215 - ZŠ Máj I</t>
  </si>
  <si>
    <t>21/14</t>
  </si>
  <si>
    <t>216 - ZŠ Máj II</t>
  </si>
  <si>
    <t>21/15</t>
  </si>
  <si>
    <t>217 - ZŠ Kubatova</t>
  </si>
  <si>
    <t>20</t>
  </si>
  <si>
    <t>zapojení dotace na podporu obnovy prostorů  pro zájmovou činnost dětí a mládeže</t>
  </si>
  <si>
    <t>21/16</t>
  </si>
  <si>
    <t>218 - ZŠ Nová</t>
  </si>
  <si>
    <t>21/17</t>
  </si>
  <si>
    <t>43/3</t>
  </si>
  <si>
    <t>219 - ZŠ Matice školské</t>
  </si>
  <si>
    <t>21/18</t>
  </si>
  <si>
    <t>220 - ZŠ L. Kuby - Rožnov</t>
  </si>
  <si>
    <t>21/19</t>
  </si>
  <si>
    <t>221 - ZŠ O.Nedbala</t>
  </si>
  <si>
    <t>21/20</t>
  </si>
  <si>
    <t>222 - ZŠ E.Destinnové</t>
  </si>
  <si>
    <t>21/21</t>
  </si>
  <si>
    <t>223 - ZŠ J.Š.Baara</t>
  </si>
  <si>
    <t>21/22</t>
  </si>
  <si>
    <t>224 - ZŠ Nerudova</t>
  </si>
  <si>
    <t>21/23</t>
  </si>
  <si>
    <t>225 - ZŠ Dukelská</t>
  </si>
  <si>
    <t>21/24</t>
  </si>
  <si>
    <t>227 - ZŠ Pohůrecká - Suché Vrbné</t>
  </si>
  <si>
    <t>21/25</t>
  </si>
  <si>
    <t>43/4</t>
  </si>
  <si>
    <t>228 - ZŠ Čéčova</t>
  </si>
  <si>
    <t>21/26</t>
  </si>
  <si>
    <t>229 - ŠJ U Tří lvů</t>
  </si>
  <si>
    <t>21/27</t>
  </si>
  <si>
    <t>230 - MŠ Vrchlického</t>
  </si>
  <si>
    <t>5/4</t>
  </si>
  <si>
    <t>21/28</t>
  </si>
  <si>
    <t>231 - MŠ K. Štěcha</t>
  </si>
  <si>
    <t>21/29</t>
  </si>
  <si>
    <t>43/5</t>
  </si>
  <si>
    <t>232 - MŠ Čéčova</t>
  </si>
  <si>
    <t>5/5</t>
  </si>
  <si>
    <t>21/30</t>
  </si>
  <si>
    <t>233 - MŠ Neplachova</t>
  </si>
  <si>
    <t>21/31</t>
  </si>
  <si>
    <t>234 - MŠ Nerudova</t>
  </si>
  <si>
    <t>21/32</t>
  </si>
  <si>
    <t>235 - MŠ E. Pittera</t>
  </si>
  <si>
    <t>5/7</t>
  </si>
  <si>
    <t>21/33</t>
  </si>
  <si>
    <t>236 - ZŠ Rudolfovská 143 - Nové Vráto</t>
  </si>
  <si>
    <t>21/34</t>
  </si>
  <si>
    <t>237 - ZŠ Vl. Rady - Mladé</t>
  </si>
  <si>
    <t>21/35</t>
  </si>
  <si>
    <t>43/6</t>
  </si>
  <si>
    <t>238 - ŠJ Rudolfovská</t>
  </si>
  <si>
    <t>21/36</t>
  </si>
  <si>
    <t>43/7</t>
  </si>
  <si>
    <t>PO školství běžné výdaje</t>
  </si>
  <si>
    <t>261 - Jeslová a azylová zařízení</t>
  </si>
  <si>
    <t>5/8</t>
  </si>
  <si>
    <t>11/1</t>
  </si>
  <si>
    <t>264 - Ústav sociální péče Hvízdal</t>
  </si>
  <si>
    <t>11/2</t>
  </si>
  <si>
    <t>265 - Centrum sociálních služeb Staroměstská</t>
  </si>
  <si>
    <t>11/3</t>
  </si>
  <si>
    <t>PO sociální běžné výdaje</t>
  </si>
  <si>
    <t>271 - Jihočeské divadlo</t>
  </si>
  <si>
    <t>11/4</t>
  </si>
  <si>
    <t>272 - Malé divadlo</t>
  </si>
  <si>
    <t>11/5</t>
  </si>
  <si>
    <t>37</t>
  </si>
  <si>
    <t>zapojení dotace na Program podpory profesionálních divadel</t>
  </si>
  <si>
    <t>273 - Správa městských kin</t>
  </si>
  <si>
    <t>11/6</t>
  </si>
  <si>
    <t>PO kulturní běžné výdaje</t>
  </si>
  <si>
    <t xml:space="preserve">276 - Veřejné služby </t>
  </si>
  <si>
    <t>11/7</t>
  </si>
  <si>
    <t>PO ostatní běžné výdaje</t>
  </si>
  <si>
    <t>403 - Dopravní podnik města, a.s.</t>
  </si>
  <si>
    <t>410 - Správa domů, s.r.o.</t>
  </si>
  <si>
    <t>PS běžné výdaje</t>
  </si>
  <si>
    <t>6/1</t>
  </si>
  <si>
    <t>6</t>
  </si>
  <si>
    <t>104- Odbor kultury</t>
  </si>
  <si>
    <t>3</t>
  </si>
  <si>
    <t>RM 19.2.</t>
  </si>
  <si>
    <t>zapojení daru na nákup rozcestníku</t>
  </si>
  <si>
    <t>přesun z BV na stavební úpravy radnice</t>
  </si>
  <si>
    <t>25</t>
  </si>
  <si>
    <t xml:space="preserve"> snížení KV ve prospěch IO</t>
  </si>
  <si>
    <t xml:space="preserve">112 - Investiční odbor </t>
  </si>
  <si>
    <t>6/5</t>
  </si>
  <si>
    <t>7</t>
  </si>
  <si>
    <t>zapojení smluvní podpory SFŽP</t>
  </si>
  <si>
    <t>9</t>
  </si>
  <si>
    <t>zapojení investiční dotace na 115 b.j.</t>
  </si>
  <si>
    <t>zapojení FRR na kanalizační sběrač B</t>
  </si>
  <si>
    <t>16</t>
  </si>
  <si>
    <t>Daň z příjmů právnických osob za obce</t>
  </si>
  <si>
    <t>Zrušené daně, jejich předmětem je příjem práv.osob</t>
  </si>
  <si>
    <t>Příjmy z prodeje krátkodobého a DDM</t>
  </si>
  <si>
    <t xml:space="preserve">Ost.neinvest.výdaje jinde nezařazené </t>
  </si>
  <si>
    <t>Platby daní a poplatků - daň z příjmů</t>
  </si>
  <si>
    <t xml:space="preserve">Opravy a udržování </t>
  </si>
  <si>
    <t>přesun z odboru informatiky na upgrade tel.ústředny</t>
  </si>
  <si>
    <t>17</t>
  </si>
  <si>
    <t>zapojení příjmů a rezervy z FV 2002 na investiční akce</t>
  </si>
  <si>
    <t>19</t>
  </si>
  <si>
    <t>zapojení podpory SFŽP a příjmů SVS na ČOV</t>
  </si>
  <si>
    <t>zvýšení KV z OVV na posílení klimatizace</t>
  </si>
  <si>
    <t>27</t>
  </si>
  <si>
    <t>zapojení příspěvku Novostav na 115 b.j.</t>
  </si>
  <si>
    <t xml:space="preserve">114 - Majetkový odbor </t>
  </si>
  <si>
    <t>23</t>
  </si>
  <si>
    <t>zapojení kapitálových příjmů na výkupy ZTV</t>
  </si>
  <si>
    <t>22</t>
  </si>
  <si>
    <t>zapojení smluvní dotace SFŽP</t>
  </si>
  <si>
    <t>snížení KV ve prospěch BV na datové propojení budov</t>
  </si>
  <si>
    <t>přesun na investiční odbor upgrade tel.ústředny</t>
  </si>
  <si>
    <t xml:space="preserve">35 </t>
  </si>
  <si>
    <t>zapojení příjmů na nákup SW</t>
  </si>
  <si>
    <t>5/3</t>
  </si>
  <si>
    <t>5/6</t>
  </si>
  <si>
    <t>34</t>
  </si>
  <si>
    <t>ZM 19.6.</t>
  </si>
  <si>
    <t>zapojení příjmů na KV SD</t>
  </si>
  <si>
    <t>RO  =</t>
  </si>
  <si>
    <t>17/1</t>
  </si>
  <si>
    <t>zapojení příjmů na KV IO</t>
  </si>
  <si>
    <t>zapojení příjmů na BV</t>
  </si>
  <si>
    <t>103 - Odbor dopravy a silničního hospodářství</t>
  </si>
  <si>
    <t xml:space="preserve">113 - Stavební úřad </t>
  </si>
  <si>
    <t>117 - Obecní živnostenský úřad</t>
  </si>
  <si>
    <t>zvýšení příjmů z úroků na vyrovnání dotačního vztahu</t>
  </si>
  <si>
    <t>zapojení přijatého daru na KV</t>
  </si>
  <si>
    <t xml:space="preserve">104 - Odbor kultury </t>
  </si>
  <si>
    <t>17/3</t>
  </si>
  <si>
    <t>zapojení příjmů na BV - slavnosti města</t>
  </si>
  <si>
    <t xml:space="preserve">105 - Odbor školství a tělovýchovy </t>
  </si>
  <si>
    <t>17/4</t>
  </si>
  <si>
    <t>17/5</t>
  </si>
  <si>
    <t xml:space="preserve">110 - Správní odbor </t>
  </si>
  <si>
    <t>17/6</t>
  </si>
  <si>
    <t>zapojení příjmů na BV Sportovní hala</t>
  </si>
  <si>
    <t>zapojení příjmů z pronájmu vodohosp.majetku na ČOV</t>
  </si>
  <si>
    <t>zapojení příjmů na BV - dopravní obslužnost</t>
  </si>
  <si>
    <t>35</t>
  </si>
  <si>
    <t>zapojení příjmů na KV</t>
  </si>
  <si>
    <t>zapojení nedaňových příjmů na zvýšení MP</t>
  </si>
  <si>
    <t>zapojení nedaňových příjmů do rozpočtu roku 2003</t>
  </si>
  <si>
    <t>17/7</t>
  </si>
  <si>
    <t>17/8</t>
  </si>
  <si>
    <t>zapojení kapitálových příjmů na 115 b.j.</t>
  </si>
  <si>
    <t>zapojení příjmů z prodeje pozemků na KV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</si>
  <si>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ze SR v rámci souhrnného dotačního vztahu</t>
    </r>
  </si>
  <si>
    <t>vyrovnání dotačního vztahu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</si>
  <si>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neinvestiční dotace z VPS SR 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</si>
  <si>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ostatní neinvestiční dotace ze SR </t>
    </r>
  </si>
  <si>
    <t>dotace na Program podpory profesionálních divadel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</si>
  <si>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od krajů</t>
    </r>
  </si>
  <si>
    <t>dotace na podporu obnovy prostorů pro zájmovou činnost dětí a mládeže</t>
  </si>
  <si>
    <t>21</t>
  </si>
  <si>
    <t>dotace na úhradu nákladů spojených s výukou a výchovou žáků</t>
  </si>
  <si>
    <t>dotace do povodňového fondu na opravy BF</t>
  </si>
  <si>
    <t>dotace na úhradu výdajů na poštovné st.soc.podpory</t>
  </si>
  <si>
    <t>dotace na zpracování lesních hosp.osnov</t>
  </si>
  <si>
    <t>dotace na činnost lesního hospodáře</t>
  </si>
  <si>
    <t>dotace na IDS</t>
  </si>
  <si>
    <t>43</t>
  </si>
  <si>
    <t>dodatečná dotace na úhradu nákladů spojených s výukou a výchovou žáků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</si>
  <si>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převody z Národního fondu</t>
    </r>
  </si>
  <si>
    <t>dotace na podporu odstraňování povodňových škod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</si>
  <si>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přijaté dotace ze státních finančních aktiv</t>
    </r>
  </si>
  <si>
    <t>dotace na nájemné kontaktních míst st.soc.podpory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</si>
  <si>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investiční dotace ze státních fondů</t>
    </r>
  </si>
  <si>
    <t>zapojení dotace SFRB na 115 b.j.</t>
  </si>
  <si>
    <t>smluvní dotace ze SFRB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</si>
  <si>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ostatní investiční dotace ze SR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</si>
  <si>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Investiční převody z Národního fondu</t>
    </r>
  </si>
  <si>
    <t>finanční podpora SFŽP (projekt ISPA)</t>
  </si>
  <si>
    <r>
      <t>105 - Odbor školství a tělovýchovy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</si>
  <si>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zapojení dotace na BV na dotace obcím</t>
  </si>
  <si>
    <t>Dary obyvatelstvu</t>
  </si>
  <si>
    <t>Ostatní záležitosti pozemních komunikací</t>
  </si>
  <si>
    <t>Ostatní záležitosti sdělovacích prostředků</t>
  </si>
  <si>
    <t xml:space="preserve">Ostatní záležitosti kultury, církví a sdělovacích prostředků </t>
  </si>
  <si>
    <t>Prevence před drogami, alkoholem, nikotinem a jinými návykovými látkami</t>
  </si>
  <si>
    <t>Územní rozvoj</t>
  </si>
  <si>
    <t>122</t>
  </si>
  <si>
    <t>102,111,112,116</t>
  </si>
  <si>
    <t>Ostatní nakládání s odpady</t>
  </si>
  <si>
    <t>Ostatní činnosti k ochraně přírody a krajiny</t>
  </si>
  <si>
    <t>Dávky sociální péče pro sociálně vyloučené</t>
  </si>
  <si>
    <t>Příspěvek na úpravu a provoz bezbariérového bytu</t>
  </si>
  <si>
    <t>Příspěvek na zakoupení, opravu a zvláštní úpravu motorového vozidla</t>
  </si>
  <si>
    <t>Domovy - penziony pro staré občany</t>
  </si>
  <si>
    <t xml:space="preserve">Ostatní sociální péče a pomoc starým občanům (kromě ústavní) </t>
  </si>
  <si>
    <t>Ostatní záležitosti sociálních věcí a politiky zaměstnanosti</t>
  </si>
  <si>
    <t>Zastupitelstva obcí</t>
  </si>
  <si>
    <t>Pojištění funkčně nespecifikované</t>
  </si>
  <si>
    <t>Ostatní činnosti jinde nezařazené</t>
  </si>
  <si>
    <t>Ostatní správa v průmyslu, stavebnictví, obchodu a službách</t>
  </si>
  <si>
    <t>Ostatní přijaté vratky transferů</t>
  </si>
  <si>
    <t xml:space="preserve">Dlouhodobé přijaté půjčené prostředky </t>
  </si>
  <si>
    <t xml:space="preserve">Ostatní platy </t>
  </si>
  <si>
    <t>Výdaje na platy, ostatní platby za provedenou práci a pojistné</t>
  </si>
  <si>
    <t>Drobný hmotný dlouhodobý majetek</t>
  </si>
  <si>
    <t>Úroky vlastní</t>
  </si>
  <si>
    <t>Ostatní úroky a ostatní finanční výdaje</t>
  </si>
  <si>
    <t>Ostatní nákupy jinde nezařazené</t>
  </si>
  <si>
    <t>Ostatní poskytované zálohy a jistiny</t>
  </si>
  <si>
    <t xml:space="preserve">Ostatní neinvestiční dotace podnikatelským subjektům </t>
  </si>
  <si>
    <t xml:space="preserve">Ostatní neinvestiční dotace neziskovým a podobným organizacím </t>
  </si>
  <si>
    <t>Neinvestiční půjčené prostředky obyvatelstvu</t>
  </si>
  <si>
    <t>Neinvestiční půjčené prostředky</t>
  </si>
  <si>
    <t xml:space="preserve">Ostatní nákup dlouhodobého nehmotného  majetku </t>
  </si>
  <si>
    <t>Výdaje související s investičními nákupy jinde nezařazené</t>
  </si>
  <si>
    <t>Splátky půjčených prostředků od obyvatelstva</t>
  </si>
  <si>
    <t>101-103,110,113,117</t>
  </si>
  <si>
    <t>102, 105</t>
  </si>
  <si>
    <t>102, 122</t>
  </si>
  <si>
    <t>102, 114</t>
  </si>
  <si>
    <t>111, 112</t>
  </si>
  <si>
    <t>102, 108</t>
  </si>
  <si>
    <t>112, 115</t>
  </si>
  <si>
    <t>191-193, 112</t>
  </si>
  <si>
    <t>102, 114, SD</t>
  </si>
  <si>
    <t>100, 194</t>
  </si>
  <si>
    <t>108, 120</t>
  </si>
  <si>
    <t>102, 111, 112</t>
  </si>
  <si>
    <t>Neinvestiční transfery obyvatelstvu</t>
  </si>
  <si>
    <t>Ostatní neinvestiční výdaje</t>
  </si>
  <si>
    <t>Stroje, přístroje a zařízení</t>
  </si>
  <si>
    <t>Investiční nákupy a související výdaje</t>
  </si>
  <si>
    <t>Investiční dotace nefinančním podnikatelským subjektům - právnickým osobám</t>
  </si>
  <si>
    <t>Investiční příspěvky zřízeným příspěvkovým organizacím</t>
  </si>
  <si>
    <t>Investiční transfery</t>
  </si>
  <si>
    <t>Příjmy z poskyt.služeb a výrobků</t>
  </si>
  <si>
    <t>Ostatní kapitálové výdaje</t>
  </si>
  <si>
    <t>Výdaje úhrnem</t>
  </si>
  <si>
    <t>§,     podsk.,  skupina</t>
  </si>
  <si>
    <t>NÁZEV</t>
  </si>
  <si>
    <t>DRUH PŘÍJMU</t>
  </si>
  <si>
    <t>ODPOVĚDNÉ MÍSTO</t>
  </si>
  <si>
    <t>PŘÍJMY</t>
  </si>
  <si>
    <t>Podíl na celkových příjmech</t>
  </si>
  <si>
    <t>%</t>
  </si>
  <si>
    <t>bez paragrafového členění</t>
  </si>
  <si>
    <t>daňové</t>
  </si>
  <si>
    <t>dotace</t>
  </si>
  <si>
    <t>Silnice</t>
  </si>
  <si>
    <t>nedaňové</t>
  </si>
  <si>
    <t>Doprava</t>
  </si>
  <si>
    <t>Dopravní prostředky</t>
  </si>
  <si>
    <t>Průmyslová a ostatní odvětví hospod.</t>
  </si>
  <si>
    <t>Předškolní zařízení</t>
  </si>
  <si>
    <t>Základní školy</t>
  </si>
  <si>
    <t>Školní stravování při předškolním a základním vzdělávání</t>
  </si>
  <si>
    <t>Vzdělávání</t>
  </si>
  <si>
    <t>Kultura, církve a sdělovací prostředky</t>
  </si>
  <si>
    <t>191-193</t>
  </si>
  <si>
    <t>Tělovýchova a zájmová činnost</t>
  </si>
  <si>
    <t>Veřejné osvětlení</t>
  </si>
  <si>
    <t>Pohřebnictví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</si>
  <si>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</si>
  <si>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</si>
  <si>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</si>
  <si>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</si>
  <si>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</si>
  <si>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</si>
  <si>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</si>
  <si>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</si>
  <si>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</si>
  <si>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</si>
  <si>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</si>
  <si>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</si>
  <si>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</si>
  <si>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</si>
  <si>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</si>
  <si>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</si>
  <si>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</si>
  <si>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</si>
  <si>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Zemědělství a lesní hospodářství</t>
  </si>
  <si>
    <t>Vnitřní obchod, služby a turismus</t>
  </si>
  <si>
    <t>Provoz veřejné silniční dopravy</t>
  </si>
  <si>
    <t>Pitná voda</t>
  </si>
  <si>
    <t>Odvádění a  čistění odpadních vod a nakládání s kaly</t>
  </si>
  <si>
    <t>Vodní hospodářství</t>
  </si>
  <si>
    <t>Průmyslová a ostatní odvětví</t>
  </si>
  <si>
    <t>31 a 32</t>
  </si>
  <si>
    <t>Divadelní činnost</t>
  </si>
  <si>
    <t>Filmová tvorba, distribuce, kina a shromažďování audiovizuálních archiválií</t>
  </si>
  <si>
    <t>Zachování a obnova kulturních památek</t>
  </si>
  <si>
    <t>Zájmová činnost v kultuře</t>
  </si>
  <si>
    <t>Využití volného času dětí a mládeže</t>
  </si>
  <si>
    <t>Bytové hospodářství</t>
  </si>
  <si>
    <t>Územní plánování</t>
  </si>
  <si>
    <t>Sběr a svoz komunálních odpadů</t>
  </si>
  <si>
    <t>Chráněné části přírody</t>
  </si>
  <si>
    <t>Ekologická výchova a osvěta</t>
  </si>
  <si>
    <t>Dávky a podpory v sociálním zabezpečení</t>
  </si>
  <si>
    <t>Bezpečnost a veřejný pořádek</t>
  </si>
  <si>
    <t>Požární ochrana - dobrovolná část</t>
  </si>
  <si>
    <t>Požární ochrana a integrovaný záchranný systém</t>
  </si>
  <si>
    <t>Bezpečnost státu a právní ochrana</t>
  </si>
  <si>
    <t>Ostatní činnosti</t>
  </si>
  <si>
    <t>Zimní stadion</t>
  </si>
  <si>
    <t>Odpovědné místo</t>
  </si>
  <si>
    <t>Věcný obsah</t>
  </si>
  <si>
    <t>Městská policie</t>
  </si>
  <si>
    <t>Odbor školství a tělovýchovy</t>
  </si>
  <si>
    <t>Odbor sociálních věcí</t>
  </si>
  <si>
    <t>Odbor vnitřních věcí</t>
  </si>
  <si>
    <t>Investiční odbor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</si>
  <si>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</si>
  <si>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</si>
  <si>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</si>
  <si>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</si>
  <si>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</si>
  <si>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</si>
  <si>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MŠ Papírenská</t>
  </si>
  <si>
    <t>MŠ Plzeňská</t>
  </si>
  <si>
    <t>MŠ Větrná</t>
  </si>
  <si>
    <t>MŠ Jizerská</t>
  </si>
  <si>
    <t>MŠ Dlouhá</t>
  </si>
  <si>
    <t>MŠ Špálova</t>
  </si>
  <si>
    <t>MŠ Prachatická</t>
  </si>
  <si>
    <t>MŠ Zeyerova</t>
  </si>
  <si>
    <t>MŠ Pražská</t>
  </si>
  <si>
    <t>ZŠ Grünwaldova</t>
  </si>
  <si>
    <t>ZŠ Kubatova</t>
  </si>
  <si>
    <t>ZŠ Nová</t>
  </si>
  <si>
    <t>ZŠ Matice školské</t>
  </si>
  <si>
    <t>ZŠ Nerudova</t>
  </si>
  <si>
    <t>ZŠ Dukelská</t>
  </si>
  <si>
    <t>ZŠ Čéčova</t>
  </si>
  <si>
    <t>Jihočeské divadlo</t>
  </si>
  <si>
    <t>Malé divadlo</t>
  </si>
  <si>
    <t>Správa městských kin</t>
  </si>
  <si>
    <t>Odbor ochrany životního prostředí</t>
  </si>
  <si>
    <t>Správa domů s.r.o.</t>
  </si>
  <si>
    <t>Finanční odbor</t>
  </si>
  <si>
    <t>Fond zaměstnanců města</t>
  </si>
  <si>
    <t>Veřejné služby</t>
  </si>
  <si>
    <t>Skutečnost za rok 2003</t>
  </si>
  <si>
    <t>Skutečnost za rok 2002</t>
  </si>
  <si>
    <t>ŠJ U Tří lvů</t>
  </si>
  <si>
    <t>Správní odbor</t>
  </si>
  <si>
    <t xml:space="preserve"> </t>
  </si>
  <si>
    <t>Akce/účel</t>
  </si>
  <si>
    <t>Položka</t>
  </si>
  <si>
    <t>Paragraf</t>
  </si>
  <si>
    <t>v tis. Kč</t>
  </si>
  <si>
    <t>100 celkem</t>
  </si>
  <si>
    <t>102 celkem</t>
  </si>
  <si>
    <t>105 celkem</t>
  </si>
  <si>
    <t>Programové vybavení</t>
  </si>
  <si>
    <t>108 celkem</t>
  </si>
  <si>
    <t>111</t>
  </si>
  <si>
    <t>6119</t>
  </si>
  <si>
    <t>3635</t>
  </si>
  <si>
    <t>111 celkem</t>
  </si>
  <si>
    <t>PD na připravované stavby</t>
  </si>
  <si>
    <t>Zajištění náhrad.havarijních doplň.zdrojů</t>
  </si>
  <si>
    <t>Drobné stavby</t>
  </si>
  <si>
    <t>Rekonstrukce kanalizací</t>
  </si>
  <si>
    <t>Rekonstrukce vodovodů</t>
  </si>
  <si>
    <t>112</t>
  </si>
  <si>
    <t>112 celkem</t>
  </si>
  <si>
    <t>114</t>
  </si>
  <si>
    <t>6130</t>
  </si>
  <si>
    <t>3639</t>
  </si>
  <si>
    <t>Pozemky</t>
  </si>
  <si>
    <t>114 celkem</t>
  </si>
  <si>
    <t>Instalace parkovacích automatů</t>
  </si>
  <si>
    <t>115 celkem</t>
  </si>
  <si>
    <t>Správa veřejných statků</t>
  </si>
  <si>
    <t>191 celkem</t>
  </si>
  <si>
    <t>193 celkem</t>
  </si>
  <si>
    <t>203 celkem</t>
  </si>
  <si>
    <t>205 celkem</t>
  </si>
  <si>
    <t>209 celkem</t>
  </si>
  <si>
    <t>211 celkem</t>
  </si>
  <si>
    <t>MŠ J. Opletala</t>
  </si>
  <si>
    <t>213 celkem</t>
  </si>
  <si>
    <t>214 celkem</t>
  </si>
  <si>
    <t>215 celkem</t>
  </si>
  <si>
    <t>220 celkem</t>
  </si>
  <si>
    <t>221 celkem</t>
  </si>
  <si>
    <t>ZŠ O. Nedbala</t>
  </si>
  <si>
    <t>222 celkem</t>
  </si>
  <si>
    <t>ZŠ E. Destinnové</t>
  </si>
  <si>
    <t>223 celkem</t>
  </si>
  <si>
    <t>225 celkem</t>
  </si>
  <si>
    <t>227 celkem</t>
  </si>
  <si>
    <t>228 celkem</t>
  </si>
  <si>
    <t>229 celkem</t>
  </si>
  <si>
    <t>261</t>
  </si>
  <si>
    <t>261 celkem</t>
  </si>
  <si>
    <t>264</t>
  </si>
  <si>
    <t>264 celkem</t>
  </si>
  <si>
    <t>273 celkem</t>
  </si>
  <si>
    <t>403 celkem</t>
  </si>
  <si>
    <t>410 celkem</t>
  </si>
  <si>
    <t>Orientační informační systém města</t>
  </si>
  <si>
    <t>271 celkem</t>
  </si>
  <si>
    <t>272 celkem</t>
  </si>
  <si>
    <t>230 celkem</t>
  </si>
  <si>
    <t>231 celkem</t>
  </si>
  <si>
    <t>232 celkem</t>
  </si>
  <si>
    <t>P ř í j m y   c e l k e m</t>
  </si>
  <si>
    <t>B ě ž n é   v ý d a j e   c e l k e m</t>
  </si>
  <si>
    <t xml:space="preserve">K a p i t á l o v é   v ý d a j e   c e l k e m </t>
  </si>
  <si>
    <t>F i n a n c o v á n í   c e l k e m</t>
  </si>
  <si>
    <t>233 celkem</t>
  </si>
  <si>
    <t>234 celkem</t>
  </si>
  <si>
    <t>235 celkem</t>
  </si>
  <si>
    <t>236 celkem</t>
  </si>
  <si>
    <t>237 celkem</t>
  </si>
  <si>
    <t>238 celkem</t>
  </si>
  <si>
    <t>208 celkem</t>
  </si>
  <si>
    <t>206 celkem</t>
  </si>
  <si>
    <t>210 celkem</t>
  </si>
  <si>
    <t>202 celkem</t>
  </si>
  <si>
    <t>Odbor územního plánu a architektury</t>
  </si>
  <si>
    <t>Sondy a geologický průzkum</t>
  </si>
  <si>
    <t>Daně placené v souvislosti s investicí</t>
  </si>
  <si>
    <t>116 celkem</t>
  </si>
  <si>
    <t>101</t>
  </si>
  <si>
    <t>OŽP</t>
  </si>
  <si>
    <t>Opravy a udržování - zprovoznění LP</t>
  </si>
  <si>
    <t>Budovy, haly a stavby - přístřešky MHD</t>
  </si>
  <si>
    <t>Změna stavu krátkodobých prostř.na bk.účtech - předpl.nájemné</t>
  </si>
  <si>
    <t>Změna stavu krátkodobých prostř.na bk.účtech - FRB</t>
  </si>
  <si>
    <t>Povinné pojistné na soc.zab.a přísp.na zaměst.</t>
  </si>
  <si>
    <t>Ost.povinné pojistné hrazené zaměstnavatelem</t>
  </si>
  <si>
    <t>Prádlo, oděv a obuv - výstroj nových pracovníků</t>
  </si>
  <si>
    <t>Služby telekomunikací a radiokomunikací - převaděč Kleť</t>
  </si>
  <si>
    <t>Přijaté nekap.přísp.a náhr. - separace KO</t>
  </si>
  <si>
    <t>Přijaté nekapitálové přísp.a náhrady</t>
  </si>
  <si>
    <t>Splátky půjčených prostř.od obyvatelstva</t>
  </si>
  <si>
    <t>OÚPA</t>
  </si>
  <si>
    <t>OI</t>
  </si>
  <si>
    <t>KT</t>
  </si>
  <si>
    <t>Ostatní neinvestiční přijaté dotace ze SR</t>
  </si>
  <si>
    <t>Neinvestiční převody z Národního fondu</t>
  </si>
  <si>
    <t>Investiční převody z Národního fondu</t>
  </si>
  <si>
    <t>Neinvestiční přijaté dotace od krajů</t>
  </si>
  <si>
    <t>Realizované kurzové ztráty</t>
  </si>
  <si>
    <t>Opravy a udržování - sportovní plácky</t>
  </si>
  <si>
    <t>Nájemné - kluby důchodců</t>
  </si>
  <si>
    <t>Opravy a udržování - centrum pro ochranu zvířat</t>
  </si>
  <si>
    <t>Služby peněžních ústavů - pojištění vozidel</t>
  </si>
  <si>
    <t xml:space="preserve">Konzultační, poradenské a právní služby </t>
  </si>
  <si>
    <t>% čerpání UR</t>
  </si>
  <si>
    <t>% plnění UR</t>
  </si>
  <si>
    <t>Opravy a udržování - odstranění dopravních závad</t>
  </si>
  <si>
    <t>Opravy a udržování - orientační systém</t>
  </si>
  <si>
    <t xml:space="preserve">Služby telekomunikací a radiokomunikací - NP </t>
  </si>
  <si>
    <t>Daň z příjmů FO ze záv.čin.a fčních.požitků</t>
  </si>
  <si>
    <t>1333</t>
  </si>
  <si>
    <t>Správní poplatky</t>
  </si>
  <si>
    <t>102</t>
  </si>
  <si>
    <t>FO</t>
  </si>
  <si>
    <t>1111</t>
  </si>
  <si>
    <t>1112</t>
  </si>
  <si>
    <t>1121</t>
  </si>
  <si>
    <t>Daň z příjmů právnických osob</t>
  </si>
  <si>
    <t>1341</t>
  </si>
  <si>
    <t>Poplatek ze psů</t>
  </si>
  <si>
    <t>1342</t>
  </si>
  <si>
    <t>1343</t>
  </si>
  <si>
    <t>Poplatek za užívání veřej.prostranství</t>
  </si>
  <si>
    <t>1344</t>
  </si>
  <si>
    <t>Poplatek ze vstupného</t>
  </si>
  <si>
    <t>1345</t>
  </si>
  <si>
    <t>Poplatek za provozovaný VHP</t>
  </si>
  <si>
    <t>1511</t>
  </si>
  <si>
    <t>Daň z nemovitostí</t>
  </si>
  <si>
    <t>x</t>
  </si>
  <si>
    <t>SO</t>
  </si>
  <si>
    <t>113</t>
  </si>
  <si>
    <t>117</t>
  </si>
  <si>
    <t>ObŽÚ</t>
  </si>
  <si>
    <t xml:space="preserve">D a ň o v é   p ř í j m y </t>
  </si>
  <si>
    <t>100</t>
  </si>
  <si>
    <t>MP</t>
  </si>
  <si>
    <t>2210</t>
  </si>
  <si>
    <t>Přijaté sankční platby</t>
  </si>
  <si>
    <t>2141</t>
  </si>
  <si>
    <t>6310</t>
  </si>
  <si>
    <t>Příjmy z úroků</t>
  </si>
  <si>
    <t>2111</t>
  </si>
  <si>
    <t>3319</t>
  </si>
  <si>
    <t>Příjmy z prodeje zboží</t>
  </si>
  <si>
    <t>105</t>
  </si>
  <si>
    <t>OŠT</t>
  </si>
  <si>
    <t>2132</t>
  </si>
  <si>
    <t>3111</t>
  </si>
  <si>
    <t>Příjmy z pron.ost.nemovit. a jejich částí</t>
  </si>
  <si>
    <t>3113</t>
  </si>
  <si>
    <t>106</t>
  </si>
  <si>
    <t>OSV</t>
  </si>
  <si>
    <t>4341</t>
  </si>
  <si>
    <t>Přijaté nekap.přísp.a náhr. - zmírnění křivd</t>
  </si>
  <si>
    <t>OVV</t>
  </si>
  <si>
    <t>108</t>
  </si>
  <si>
    <t>IO</t>
  </si>
  <si>
    <t>MO</t>
  </si>
  <si>
    <t>2131</t>
  </si>
  <si>
    <t>Příjmy z pronájmu pozemků</t>
  </si>
  <si>
    <t>SVS</t>
  </si>
  <si>
    <t>2212</t>
  </si>
  <si>
    <t>115</t>
  </si>
  <si>
    <t>KP</t>
  </si>
  <si>
    <t>MŠ Čéčova</t>
  </si>
  <si>
    <t>Příjmy z poskytování služeb a výrobků</t>
  </si>
  <si>
    <t>3141</t>
  </si>
  <si>
    <t>MŠ Neplachova</t>
  </si>
  <si>
    <t>MŠ Nerudova</t>
  </si>
  <si>
    <t>MŠ Vrchlického</t>
  </si>
  <si>
    <t>ŠJ Rudolfovská</t>
  </si>
  <si>
    <t>191</t>
  </si>
  <si>
    <t>3419</t>
  </si>
  <si>
    <t>192</t>
  </si>
  <si>
    <t>SH</t>
  </si>
  <si>
    <t>193</t>
  </si>
  <si>
    <t>ZS</t>
  </si>
  <si>
    <t>FZM</t>
  </si>
  <si>
    <t>N e d a ň o v é   p ř í j m y</t>
  </si>
  <si>
    <t>Příjmy z prodeje ostatního HIM</t>
  </si>
  <si>
    <t>Konzultační, porad.a právní služby - studie</t>
  </si>
  <si>
    <t>Konzultační, porad.a právní služby - posudky</t>
  </si>
  <si>
    <t>Opravy a udržování - mostů</t>
  </si>
  <si>
    <t>Příjmy z prodeje pozemků</t>
  </si>
  <si>
    <t>3112</t>
  </si>
  <si>
    <t>Opravy a udržování - kanalizačních vpustí</t>
  </si>
  <si>
    <t>K a p i t á l o v é   p ř í j m y</t>
  </si>
  <si>
    <t>4112</t>
  </si>
  <si>
    <t>4121</t>
  </si>
  <si>
    <t>Neinvest.přijaté dotace od obcí</t>
  </si>
  <si>
    <t>P ř i j a t é   d o t a c e</t>
  </si>
  <si>
    <t>5311</t>
  </si>
  <si>
    <t>Ostatní osobní výdaje</t>
  </si>
  <si>
    <t>5134</t>
  </si>
  <si>
    <t>5136</t>
  </si>
  <si>
    <t>5137</t>
  </si>
  <si>
    <t>5139</t>
  </si>
  <si>
    <t>5151</t>
  </si>
  <si>
    <t>5152</t>
  </si>
  <si>
    <t>5154</t>
  </si>
  <si>
    <t>Elektrická energie</t>
  </si>
  <si>
    <t>5156</t>
  </si>
  <si>
    <t>Pohonné hmoty a maziva</t>
  </si>
  <si>
    <t>5161</t>
  </si>
  <si>
    <t>5162</t>
  </si>
  <si>
    <t>Služby telekomunikací a radiokomunikací</t>
  </si>
  <si>
    <t>Ostatní nákup DNM - zprac.lesn.hosp.osnov</t>
  </si>
  <si>
    <t>Služby peněžních ústavů</t>
  </si>
  <si>
    <t>5164</t>
  </si>
  <si>
    <t>Nájemné</t>
  </si>
  <si>
    <t>5167</t>
  </si>
  <si>
    <t>Služby školení a vzdělávání - POLIS</t>
  </si>
  <si>
    <t>5168</t>
  </si>
  <si>
    <t>5169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</si>
  <si>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</si>
  <si>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</si>
  <si>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</si>
  <si>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</si>
  <si>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</si>
  <si>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</si>
  <si>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</si>
  <si>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</si>
  <si>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</si>
  <si>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</si>
  <si>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</si>
  <si>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Konzultační, poradenské a právní služby</t>
  </si>
  <si>
    <t>3742</t>
  </si>
  <si>
    <t>3792</t>
  </si>
  <si>
    <t>Pohoštění</t>
  </si>
  <si>
    <t>101 celkem</t>
  </si>
  <si>
    <t>5141</t>
  </si>
  <si>
    <t>5163</t>
  </si>
  <si>
    <t xml:space="preserve">Služby peněžních ústavů </t>
  </si>
  <si>
    <t>1014</t>
  </si>
  <si>
    <t>5212</t>
  </si>
  <si>
    <t>2140</t>
  </si>
  <si>
    <t>5229</t>
  </si>
  <si>
    <t>Platby daní a poplatků - soudní poplatky</t>
  </si>
  <si>
    <t xml:space="preserve">Nákup kolků </t>
  </si>
  <si>
    <t>104</t>
  </si>
  <si>
    <t>Služby peněžních ústavů - pojist.při prac.cestě</t>
  </si>
  <si>
    <t>Jeslová a azylová zařízení</t>
  </si>
  <si>
    <t>Ústav sociální péče Hvízdal</t>
  </si>
  <si>
    <t>Centrum sociálních služeb Staroměstská</t>
  </si>
  <si>
    <t>Neinv.dotace církvím a nábož. společnostem</t>
  </si>
  <si>
    <t xml:space="preserve">      Rozbor financování</t>
  </si>
  <si>
    <t>OKU</t>
  </si>
  <si>
    <t>Programy úspor energie a obnovitelných zdrojů</t>
  </si>
  <si>
    <t>Ostatní záležitosti těžebního průmyslu a energetiky</t>
  </si>
  <si>
    <t>Úpravy vodohospodářsky významných a vodárenských toků</t>
  </si>
  <si>
    <t>102, 111,121,410</t>
  </si>
  <si>
    <t>Programy podpory podnikání</t>
  </si>
  <si>
    <t>Monitoring ochrany ovzduší</t>
  </si>
  <si>
    <t>Ochrana druhů a stanovišť</t>
  </si>
  <si>
    <t>Volby do zastupitelstev územních samosprávných celků</t>
  </si>
  <si>
    <t>108,120</t>
  </si>
  <si>
    <t>Humanitární zahraniční pomoc</t>
  </si>
  <si>
    <t>Jiné veřejné služby a činnosti</t>
  </si>
  <si>
    <t>Neinvestiční přijaté dotace ze státních fondů</t>
  </si>
  <si>
    <t>Ostatní investiční přijaté dotace ze státního rozpočtu</t>
  </si>
  <si>
    <t xml:space="preserve">Nákup ostatních služeb - 1.etapa PK </t>
  </si>
  <si>
    <t>Nákup ostatních služeb - sociální hospitalizace</t>
  </si>
  <si>
    <t>str. 8 - 22</t>
  </si>
  <si>
    <t>str. 23 - 26</t>
  </si>
  <si>
    <t>str. 27</t>
  </si>
  <si>
    <t>str. 28 - 29</t>
  </si>
  <si>
    <t>str. 30 - 32</t>
  </si>
  <si>
    <t>str. 33</t>
  </si>
  <si>
    <t xml:space="preserve">str. 34 - 36 </t>
  </si>
  <si>
    <t>str. 37</t>
  </si>
  <si>
    <t>str. 1 - 4</t>
  </si>
  <si>
    <t>str. 5 - 11</t>
  </si>
  <si>
    <t>Opravy a udržování - památníků a pam.desek</t>
  </si>
  <si>
    <t>Ostatní cestovní náhrady</t>
  </si>
  <si>
    <t>Věcné dary</t>
  </si>
  <si>
    <t>Neinv.dotace obč.sdruž. - Divadlo pod čepicí</t>
  </si>
  <si>
    <t>3392</t>
  </si>
  <si>
    <t>276 celkem</t>
  </si>
  <si>
    <t>104 celkem</t>
  </si>
  <si>
    <t>Plyn</t>
  </si>
  <si>
    <t>Služby školení a vzdělávání</t>
  </si>
  <si>
    <t>3421</t>
  </si>
  <si>
    <t>Ostatní osobní výdaje - úklid klubů důchodců</t>
  </si>
  <si>
    <t>Prádlo, oděv a obuv</t>
  </si>
  <si>
    <t>Knihy, učební pomůcky a tisk</t>
  </si>
  <si>
    <t>5153</t>
  </si>
  <si>
    <t>4399</t>
  </si>
  <si>
    <t>Opravy a udržování - AzD</t>
  </si>
  <si>
    <t>Pohoštění - vánoční setkání důchodců</t>
  </si>
  <si>
    <t>5221</t>
  </si>
  <si>
    <t>5222</t>
  </si>
  <si>
    <t>5223</t>
  </si>
  <si>
    <t>5410</t>
  </si>
  <si>
    <t>Sociální dávky</t>
  </si>
  <si>
    <t>106 celkem</t>
  </si>
  <si>
    <t>5132</t>
  </si>
  <si>
    <t>Ochranné pomůcky</t>
  </si>
  <si>
    <t>6171</t>
  </si>
  <si>
    <t>Nálež.osob vykon.zákl.(náhr)nebo civ. službu</t>
  </si>
  <si>
    <t>Služby pošt</t>
  </si>
  <si>
    <t>5166</t>
  </si>
  <si>
    <t>Opravy a udržování - topení a VS</t>
  </si>
  <si>
    <t>Opravy a udržování - elektro, svítidel</t>
  </si>
  <si>
    <t>Opravy a udržování - kancelářské techniky</t>
  </si>
  <si>
    <t>Opravy a udržování - ostatní</t>
  </si>
  <si>
    <t>Opravy a udržování - HW</t>
  </si>
  <si>
    <t>Poskytnuté neinv.přísp. a náhrady - soc.pohřby</t>
  </si>
  <si>
    <t>Poskytnuté neinvestiční příspěvky a náhrady</t>
  </si>
  <si>
    <t>Neinvestiční dotace občanským sdružením</t>
  </si>
  <si>
    <t>Aktivní krátkodobé operace řízení likvidity - příjmy</t>
  </si>
  <si>
    <t>Aktivní krátkodobé operace řízení likvidity - výdaje</t>
  </si>
  <si>
    <t>Ostatní záležitosti v dopravě</t>
  </si>
  <si>
    <t>103</t>
  </si>
  <si>
    <t>Výkup předmětů kulturní hodnoty</t>
  </si>
  <si>
    <t>109</t>
  </si>
  <si>
    <t>102-105,114-116</t>
  </si>
  <si>
    <t>102, 112</t>
  </si>
  <si>
    <t xml:space="preserve">Sociální péče a pomoc starým občanům (kromě ústavní) </t>
  </si>
  <si>
    <t>109, 117</t>
  </si>
  <si>
    <t>Nebytové hospodářství</t>
  </si>
  <si>
    <t>Ostatní správa v ochraně životního prostředí</t>
  </si>
  <si>
    <t>Ostatní záležitosti civilní připravenosti na krizové stavy</t>
  </si>
  <si>
    <t>Civilní připravenost na krizové stavy</t>
  </si>
  <si>
    <t>Ostatní záležitosti bezpečnosti, veřejného pořádku a požární ochrany</t>
  </si>
  <si>
    <t>Ostatní sociální péče a pomoc rodině a manželství</t>
  </si>
  <si>
    <t>Neinvestiční přijaté dotace ze státních finančních aktiv</t>
  </si>
  <si>
    <t>Ostatní záležitosti kultury, církví a sdělovacích prostředků</t>
  </si>
  <si>
    <t>Uhrazené splátky dlouhodobých přijatých půjčených prostředků</t>
  </si>
  <si>
    <t>Správa v lesním hospodářství</t>
  </si>
  <si>
    <t>Celospolečenské funkce lesů</t>
  </si>
  <si>
    <t>102, 119, 122</t>
  </si>
  <si>
    <t>Ostatní dráhy</t>
  </si>
  <si>
    <t>Ostatní správa ve vodním hospodářství</t>
  </si>
  <si>
    <t>Ostatní záležitosti ochrany památek a péče o kulturní dědictví</t>
  </si>
  <si>
    <t>Ostatní zájmová činnost a rekreace</t>
  </si>
  <si>
    <t>108, 115</t>
  </si>
  <si>
    <t>Ochrana obyvatelstva</t>
  </si>
  <si>
    <t>108, 112</t>
  </si>
  <si>
    <t>Protierozní, protilavinová a protipožární ochrana</t>
  </si>
  <si>
    <t>Náhrady platů zaměstnavatelům při nástupu občana k výkonu civilní služby</t>
  </si>
  <si>
    <t>Výdaje na dopravní územní obslužnost</t>
  </si>
  <si>
    <t>Převody vlastním fondům hospodářské činnosti</t>
  </si>
  <si>
    <t>Vratky transferů poskytnutých v minulých rozpočtových obdobích</t>
  </si>
  <si>
    <t>Nákup dlouhodobého hmotného  majetku jinde nezařazený</t>
  </si>
  <si>
    <t>Služby školení a vzdělávání - veterinární, ref.</t>
  </si>
  <si>
    <t>V l a s t n í   p ř í j m y</t>
  </si>
  <si>
    <t>Služby zpracování dat - technická podpora</t>
  </si>
  <si>
    <t>Programové vybavení - vč.upgrade SW</t>
  </si>
  <si>
    <t>Výpočetní technika - podatelna</t>
  </si>
  <si>
    <t>Neinvestiční transfery obyvatelstvu nemající povahu dotace ani daru</t>
  </si>
  <si>
    <t>Služby zpracování dat - systémová integrace</t>
  </si>
  <si>
    <t>Rekonstrukce objektu "Trival"</t>
  </si>
  <si>
    <t>Daň z příjmů FO ze sam.výděl.činnosti</t>
  </si>
  <si>
    <t>Daň z příjmů FO z kapitálových výnosů</t>
  </si>
  <si>
    <t>Nespecifikované rezervy - opravy šk.zařízení</t>
  </si>
  <si>
    <t>Konzultační, porad.a právní služby - FRB</t>
  </si>
  <si>
    <t>Konzult.,porad.a práv.služby - prohlídky mostů</t>
  </si>
  <si>
    <t>Konzult.,porad.a práv.služby - znalecké posudky</t>
  </si>
  <si>
    <t>Konzult.,porad.a práv.služby - revize dětských prvků</t>
  </si>
  <si>
    <t>Konzult.,porad.a práv.služby - energetické audity</t>
  </si>
  <si>
    <t>Konzult.,porad.a práv.služby - personální audit + poradenství</t>
  </si>
  <si>
    <t>Konzult.,porad.a práv.služby - překlady, tlumoč.</t>
  </si>
  <si>
    <t>Neinv.dot.nefin.podnik.subj. - slavnosti E.Destinnové</t>
  </si>
  <si>
    <t>Neinv.dot.nefin.podnik.subj. - práv. osobám</t>
  </si>
  <si>
    <t>Neinv.dot.nefin.podnik.subj. - Beat maratón</t>
  </si>
  <si>
    <t>Platby daní a poplatků - rekreační popl.obci</t>
  </si>
  <si>
    <t>Knihy, učební pomůcky a tisk - předpl.novin</t>
  </si>
  <si>
    <t>Neinv.dot.nefin.podnik.subj. - pojízd.prodejna</t>
  </si>
  <si>
    <t xml:space="preserve">Ost.neinv.transfery obyv. - penzijní připojištění </t>
  </si>
  <si>
    <t>Příjmy z poskyt.služ.a výr. - plav.bazén</t>
  </si>
  <si>
    <t>Příjmy z pron.ost.nemovitostí - JVS</t>
  </si>
  <si>
    <t>Příjmy z pron.ost.nemovitostí - LRM</t>
  </si>
  <si>
    <t>Příjmy z pron.ost.nemovitostí - PS</t>
  </si>
  <si>
    <t>Příjmy z prod.ost.nemovit.a jejich částí</t>
  </si>
  <si>
    <t>Nein.přij.dotace ze SR v rámci dot.vztahu</t>
  </si>
  <si>
    <t>PD - instalace parkovacích automatů</t>
  </si>
  <si>
    <t>Opravy a udržování - kluby důchodců</t>
  </si>
  <si>
    <t>Pohoštění - výstavy</t>
  </si>
  <si>
    <t>110 celkem</t>
  </si>
  <si>
    <t>Služby peněžních ústavů - pojištění výstavy</t>
  </si>
  <si>
    <t>Neinv. dotace obecně prospěš. organizacím</t>
  </si>
  <si>
    <t>Schválený rozpočet 2003</t>
  </si>
  <si>
    <t>Upravený rozpočet 2003</t>
  </si>
  <si>
    <t>roku 2003</t>
  </si>
  <si>
    <t>Neinv.dotace obč.sdruž. - Intersalon 2003</t>
  </si>
  <si>
    <t>Poplatky za uložení odpadů</t>
  </si>
  <si>
    <t>Správní poplatky - rybářské lístky</t>
  </si>
  <si>
    <t>Odvody za odnětí půdy ze ZPF</t>
  </si>
  <si>
    <t>Poplatek za likvidaci kom.odpadu 2003</t>
  </si>
  <si>
    <t>Poplatek za likvidaci kom.odpadu 2002</t>
  </si>
  <si>
    <t>Poplatek za lázeňský nebo rekreační pobyt</t>
  </si>
  <si>
    <t>Poplatek z ubytovací kapacity</t>
  </si>
  <si>
    <t>Zrušené místní poplatky - z alkoholu</t>
  </si>
  <si>
    <t>Odvod výtěžku z provozování loterií</t>
  </si>
  <si>
    <t>ODSH</t>
  </si>
  <si>
    <t>MÚ</t>
  </si>
  <si>
    <t>SÚ</t>
  </si>
  <si>
    <t>Příjmy z úroků - správa portfolia</t>
  </si>
  <si>
    <t>Příjmy z podílů na zisku a dividend - portfolio</t>
  </si>
  <si>
    <t>Příjmy z podílů na zisku a dividend (Teplárna)</t>
  </si>
  <si>
    <t>Příjmy z FV 2002</t>
  </si>
  <si>
    <t>Přijaté vratky transferů - FV 2002</t>
  </si>
  <si>
    <t>Ostatní nedaňové příjmy jinde nezařazené</t>
  </si>
  <si>
    <t>Splátky půjčených prostř.od obyv. - FRB</t>
  </si>
  <si>
    <t>Splátky půjčených prostř.od obyv. - nevyplacené mzdy</t>
  </si>
  <si>
    <t>Příjmy z poskyt.služeb a výr.-radniční bál</t>
  </si>
  <si>
    <t>Ostatní nedaňové příjmy - reklama</t>
  </si>
  <si>
    <t>Příjmy z poskyt.služeb a výrobků - AzD</t>
  </si>
  <si>
    <t>Příjmy z poskyt.služeb a výr. - tiskárna</t>
  </si>
  <si>
    <t xml:space="preserve">Příjmy z prodeje krátkodobého a DDM </t>
  </si>
  <si>
    <t>Příjmy z poskyt.služeb a výr. - PA</t>
  </si>
  <si>
    <t>Příjmy z poskyt.služeb a výr. - park.karty</t>
  </si>
  <si>
    <t>Příjmy z pron.ost.nemovitostí - restaurace FS</t>
  </si>
  <si>
    <t>OPP</t>
  </si>
  <si>
    <t>ORCR</t>
  </si>
  <si>
    <t>Příjmy z poskyt.služeb a výr. - LP</t>
  </si>
  <si>
    <t>Příjmy z poskyt.služeb a výr. - Nová Pec</t>
  </si>
  <si>
    <t xml:space="preserve">Splátky půjčených prostředků od obyv. </t>
  </si>
  <si>
    <t>Rozbor financování</t>
  </si>
  <si>
    <t>Změna stavu krátkodobých prostř.na bk.účtech - ČSOB Asset Management</t>
  </si>
  <si>
    <t>Změna stavu krátkodobých prostř.na bk.účtech - povodňového fondu</t>
  </si>
  <si>
    <t>Změna stavu krátkodobých prostř.na bk.účtech - fondu pomoci</t>
  </si>
  <si>
    <t>Dlouhodobé přijaté půjčené prostředky - Českomor.zár.a rozv.banka</t>
  </si>
  <si>
    <t>Dlouhodobé přijaté půjčené prostředky - SFŽP</t>
  </si>
  <si>
    <t>Uhraz.spl.dlouhodobých přij.půjčených prostř. - ČMHB - 146 b.j.</t>
  </si>
  <si>
    <t>Uhraz.spl.dlouhodobých přij.půjčených prostř. - ČMHB - DM</t>
  </si>
  <si>
    <t>Uhraz.spl.dlouhodobých přij.půjčených prostř. - ČMHB - 54 b.j.</t>
  </si>
  <si>
    <t>Uhraz.spl.dlouhodobých přij.půjčených prostř. - HVB - ZS</t>
  </si>
  <si>
    <t>Uhraz.spl.dlouhodobých přij.půjčených prostř. - náj. 46 b.j.</t>
  </si>
  <si>
    <t>Uhraz.spl.dlouhodobých přij.půjčených prostř. - náj. Fr.Ondříčka</t>
  </si>
  <si>
    <t>Systém varování a vyrozumění obyvatelstva</t>
  </si>
  <si>
    <t>Uhraz.spl.dlouhodobých přij.půjčených prostř. - náj. Krajinská 26</t>
  </si>
  <si>
    <t xml:space="preserve">Uhraz.spl.dlouhodobých přij.půjčených prostř. - náj. Dubenská </t>
  </si>
  <si>
    <t>Uhraz.spl.dlouhodobých přij.půjčených prostř. - nevyplacené mzdy</t>
  </si>
  <si>
    <t xml:space="preserve">      Rozbor běžných výdajů</t>
  </si>
  <si>
    <t>Platy zaměstnanců v pracovním poměru</t>
  </si>
  <si>
    <t>Povinné pojistné na veřejné zdravotní pojištění</t>
  </si>
  <si>
    <t>Prádlo, oděv a obuv - obnova pro 100 pracovníků</t>
  </si>
  <si>
    <t xml:space="preserve">DHDM - krátká kulová zbraň </t>
  </si>
  <si>
    <t>DHDM</t>
  </si>
  <si>
    <t>Nákup ostatních služeb - náhradní ubytování</t>
  </si>
  <si>
    <t>Nákup materiálu jinde nezařazený - náboje</t>
  </si>
  <si>
    <t>Nákup materiálu - foto, zdravotnický mater.</t>
  </si>
  <si>
    <t>Nákup materiálu jinde nezařazený - ND</t>
  </si>
  <si>
    <t>Nákup materiálu - strava pro služební psy</t>
  </si>
  <si>
    <t>Nákup materiálu - kancelářský materiál</t>
  </si>
  <si>
    <t>Nákup materiálu jinde nezařazený</t>
  </si>
  <si>
    <t>Studená voda</t>
  </si>
  <si>
    <t xml:space="preserve">Služby pošt </t>
  </si>
  <si>
    <t>Nákup ostatních služeb - tisk tiskopisů</t>
  </si>
  <si>
    <t>Nákup ostatních služeb - označení služebních aut</t>
  </si>
  <si>
    <t>Nákup ostatních služeb - příspěvek na stravování</t>
  </si>
  <si>
    <t xml:space="preserve">Nákup ostatních služeb - lékařská vyšetření </t>
  </si>
  <si>
    <t>Nákup ostatních služeb - odchyt psů</t>
  </si>
  <si>
    <t xml:space="preserve">Nákup ostatních služeb </t>
  </si>
  <si>
    <t>Nákup ostatních služeb - veter.a rostlinolék.péče</t>
  </si>
  <si>
    <t>Nákup ostatních služeb - lesy, myslivost</t>
  </si>
  <si>
    <t>Nákup ostatních služeb - vodní hospodářství</t>
  </si>
  <si>
    <t>Nákup ostatních služeb - druhová ochrana</t>
  </si>
  <si>
    <t>Nákup ostatních služeb - dřeviny a krajina</t>
  </si>
  <si>
    <t>Nákup ostatních služeb - přech.chráněné plochy</t>
  </si>
  <si>
    <t>Nákup ostatních služeb - ochrana a provoz rezervací</t>
  </si>
  <si>
    <t>Nákup ostatních služeb - údržba pam.stromů a VKP</t>
  </si>
  <si>
    <t>Nákup ostatních služeb - ÚSES</t>
  </si>
  <si>
    <t>Nákup ostatních služeb - vyhlaš.pam.stromů a VKP</t>
  </si>
  <si>
    <t>Nákup ostatních služeb - ekologická výchova</t>
  </si>
  <si>
    <t xml:space="preserve">Nákup ostatních služeb - Terminál </t>
  </si>
  <si>
    <t>Nákup ostatních služeb - Robinson</t>
  </si>
  <si>
    <t>Ostatní neinv.dotace podnik.subj. - granty</t>
  </si>
  <si>
    <t>Ostatní neinv.dotace nezisk.org. - granty</t>
  </si>
  <si>
    <t>Úroky vlastní - úvěr HVB Bank a.s.</t>
  </si>
  <si>
    <t>Úroky vlastní - úvěr ČMHB a.s.</t>
  </si>
  <si>
    <t>Ostatní úroky a ostatní fin.výdaje - ztráta u portfolia</t>
  </si>
  <si>
    <t>Konzultační, poradenské a právní služby - portfolio</t>
  </si>
  <si>
    <t xml:space="preserve">Nákup ostatních služeb - čipování </t>
  </si>
  <si>
    <t>Ostatní neinv.dot.nezisk.a pod.org. - JCCR</t>
  </si>
  <si>
    <t>Ostatní neinv.dot.nezisk.a pod.org. - SMOJK apod.</t>
  </si>
  <si>
    <t>Ostatní neinv.dot.nezisk.a pod.org. - SMK</t>
  </si>
  <si>
    <t>Ostatní neinv.dot.nezisk.a pod.org. - SHS ČMS</t>
  </si>
  <si>
    <t>Ostatní neinv.dot.nezisk.a pod.org. - SMO</t>
  </si>
  <si>
    <t>Ostatní neinv.dot.nezisk.a pod.org. - NSZM</t>
  </si>
  <si>
    <t>Ostatní neinv.dot.nezisk.a pod.org. - Silva Nortica</t>
  </si>
  <si>
    <t>Ostatní záležitosti kultury</t>
  </si>
  <si>
    <t>Ostatní tělovýchovná činnost</t>
  </si>
  <si>
    <t>Ostatní zdravotnická zařízení a služby pro zdravotnictví</t>
  </si>
  <si>
    <t>Ostatní činnost ve zdravotnictví</t>
  </si>
  <si>
    <t>Komunální služby a územní rozvoj jinde nezařazené</t>
  </si>
  <si>
    <t>Ostatní neinv.dot.nezisk.a pod.org. - povodňový fond</t>
  </si>
  <si>
    <t>Ostatní neinvestiční transfery obyvatelstvu - povodňový fond</t>
  </si>
  <si>
    <t>Ostatní neinvestiční transfery obyvatelstvu - FP</t>
  </si>
  <si>
    <t xml:space="preserve">Výdaje z FV 2002 </t>
  </si>
  <si>
    <t>Ost.neinvest.výdaje jinde nezařazené - náj.M.Horákové 72-78</t>
  </si>
  <si>
    <t>Nespecifikované rezervy - úprava mezd</t>
  </si>
  <si>
    <t>Nespecifikované rezervy - FV 2002</t>
  </si>
  <si>
    <t xml:space="preserve">DHDM </t>
  </si>
  <si>
    <t>266 celkem</t>
  </si>
  <si>
    <t>Ústav sociální péče Máj</t>
  </si>
  <si>
    <t>Nákup ostatních služeb - radniční bál</t>
  </si>
  <si>
    <t>Nákup ostatních služeb - Masopust</t>
  </si>
  <si>
    <t>Nákup ostatních služeb - Překročme bariéry</t>
  </si>
  <si>
    <t>Nákup ostatních služeb - Budějovický trojboj</t>
  </si>
  <si>
    <t>Nákup ostatních služeb - Čarodějnice</t>
  </si>
  <si>
    <t xml:space="preserve">Nákup ostatních služeb - Den plný her -  Den dětí </t>
  </si>
  <si>
    <t>Nákup ostatních služeb - Koncerty na letní scéně</t>
  </si>
  <si>
    <t>Nákup ostatních služeb - Den seniorů</t>
  </si>
  <si>
    <t>Nákup ostatních služeb - Slavnosti města</t>
  </si>
  <si>
    <t>Nákup ostatních služeb - tradiční svátky</t>
  </si>
  <si>
    <t>Nákup ostatních služeb - významná výročí</t>
  </si>
  <si>
    <t>Nákup ostatních služeb</t>
  </si>
  <si>
    <t>Nákup ostatních služeb - fotodokumentace</t>
  </si>
  <si>
    <t xml:space="preserve">Nákup ostatních služeb - tisk kult.propag.materiálu </t>
  </si>
  <si>
    <t>Nákup ostatních služeb - kronika města</t>
  </si>
  <si>
    <t>Nákup ostatních služeb - výstavy</t>
  </si>
  <si>
    <t>Nákup ostatních služeb - Kulturní léto</t>
  </si>
  <si>
    <t>Nákup ostatních služeb - Příjemná setkání</t>
  </si>
  <si>
    <t>Nákup ostatních služeb - Dny slovenské kultury</t>
  </si>
  <si>
    <t>Nákup ostatních služeb - Vodní hry</t>
  </si>
  <si>
    <t>Neinv.dot.nefin.podnik.subj. - fyzickým osobám</t>
  </si>
  <si>
    <t>Neinv.dot.nefin.podnik.subj. - inf.měsíčník</t>
  </si>
  <si>
    <t>Neinv.dotace obč.sdruž. - I.D.DANCE</t>
  </si>
  <si>
    <t>Neinv.dotace obč.sdruž. - Vltavský pohár</t>
  </si>
  <si>
    <t>Ostatní neinvest.dotace neziskovým a pod.org.</t>
  </si>
  <si>
    <t>Ostatní neinv.dot.nezisk.a pod.org. - Jč.zvonek</t>
  </si>
  <si>
    <t>Neinv.transfery obyvatelstvu nemající charakter daru - Cena města</t>
  </si>
  <si>
    <t>Neinv.dot. obecně prospěšným org.-Bazilika</t>
  </si>
  <si>
    <t>Ostatní platy - refundace MŠ</t>
  </si>
  <si>
    <t>Ostatní povinné pojistné placené zaměstnavatelem</t>
  </si>
  <si>
    <t>Ostatní platy - refundace ZŠ</t>
  </si>
  <si>
    <t>Nákup materiálu jinde nezařazený - ceny</t>
  </si>
  <si>
    <t>Nákup ostatních služeb - Projekt Zdravé město</t>
  </si>
  <si>
    <t>Neinv.dot.občan.sdružením - dětské a mlád. org.</t>
  </si>
  <si>
    <t>Neinv.dot.občan.sdružením - sport mládeže</t>
  </si>
  <si>
    <t>Ostatní neinv.dot.nezisk.a pod.org. - nesport.org.</t>
  </si>
  <si>
    <t>Ostatní neinv.dot.nezisk.a pod.org. - vol.aktivity mládeže</t>
  </si>
  <si>
    <t>DHDM - vybavení</t>
  </si>
  <si>
    <t>DHDM - vybavení AzD</t>
  </si>
  <si>
    <t>Nákup materiálu jinde nezařazený - Rubicon</t>
  </si>
  <si>
    <t>Nákup materiálu jinde nezařazený - AzD</t>
  </si>
  <si>
    <t>Studená voda - Rubicon</t>
  </si>
  <si>
    <t>Studená voda - AzD</t>
  </si>
  <si>
    <t>Plyn - Rubicon</t>
  </si>
  <si>
    <t>Elektrická energie - Rubicon</t>
  </si>
  <si>
    <t>Teplá voda</t>
  </si>
  <si>
    <t>Nájemné - Rubicon</t>
  </si>
  <si>
    <t>Nákup ostatních služeb - protidrogová prevence</t>
  </si>
  <si>
    <t>Nákup ostatních služeb - vstupné a zájezdy důch.</t>
  </si>
  <si>
    <t>Nákup ostatních služeb - plavání pro ZTP</t>
  </si>
  <si>
    <t>Nákup ostatních služeb - AzD</t>
  </si>
  <si>
    <t>Nákup ostatních služeb - lékařské prohlídky</t>
  </si>
  <si>
    <t>Sociální hospitalizace</t>
  </si>
  <si>
    <t>Ostatní neinv.dot.nezisk.a pod.org. - ČČK, SD</t>
  </si>
  <si>
    <t xml:space="preserve">Dávky sociální péče pro staré občany </t>
  </si>
  <si>
    <t>Dávky sociální péče pro rodinu a  děti</t>
  </si>
  <si>
    <t>Příspěvek při péči o osobu blízkou</t>
  </si>
  <si>
    <t>Příspěvek na zvláštní pomůcky</t>
  </si>
  <si>
    <t>Příspěvek na úpravu a prov.bezbar. bytu</t>
  </si>
  <si>
    <t>Přísp.na nákup, opr.a zvl.úpravu mot.vozidla</t>
  </si>
  <si>
    <t>Příspěvek na provoz motorového vozidla</t>
  </si>
  <si>
    <t>Příspěvek na individuální dopravu</t>
  </si>
  <si>
    <t>Příspěvek při odchodu z ústavního zařízení</t>
  </si>
  <si>
    <t>DHDM - dovybavení centra pro ochranu zvířat</t>
  </si>
  <si>
    <t>DHDM - do 3 tis. Kč</t>
  </si>
  <si>
    <t>DHDM - nad 3 tis. Kč</t>
  </si>
  <si>
    <t>Poplatky za znečišťování ovzduší</t>
  </si>
  <si>
    <t>Nákup materiálu - strava pro psy</t>
  </si>
  <si>
    <t>Nákup materiálu - kancelářské potřeby</t>
  </si>
  <si>
    <t>Nákup materiálu - čistící prostředky</t>
  </si>
  <si>
    <t>Nákup materiálu jinde nezařazený - tonery</t>
  </si>
  <si>
    <t>Nákup materiálu - pro údržbu budov</t>
  </si>
  <si>
    <t>Nákup materiálu - tiskopisy, filmy</t>
  </si>
  <si>
    <t>Nákup materiálu - náhradní díly na auta</t>
  </si>
  <si>
    <t>Nákup materiálu - Copy centrum</t>
  </si>
  <si>
    <t>Nájemné - telefonní ústředny</t>
  </si>
  <si>
    <t>Nájemné - nebytové prostory</t>
  </si>
  <si>
    <t xml:space="preserve">Konzult.,porad.a právní služby - revize </t>
  </si>
  <si>
    <t>Nákup ostatních služeb - centrum pro ochranu zvířat</t>
  </si>
  <si>
    <t>Nákup ostatních služeb - dodavatelský úklid</t>
  </si>
  <si>
    <t>Nákup ostatních služeb - odvoz odpadu</t>
  </si>
  <si>
    <t>Nákup ostatních služeb - vazba tiskopisů</t>
  </si>
  <si>
    <t>Nákup ostatních služeb - servis kopírek</t>
  </si>
  <si>
    <t>Nákup ostatních služeb - tiskařské práce</t>
  </si>
  <si>
    <t>Nákup ostatních služeb - nákl.přeprava, stěhování</t>
  </si>
  <si>
    <t>Ostatní poskytované zálohy a jistiny - karty CCS</t>
  </si>
  <si>
    <t>Náhrady platů - CVS</t>
  </si>
  <si>
    <t>Nákup materiálu jinde nezařazený - skleničky</t>
  </si>
  <si>
    <t>Nákup materiálu - pro občanské obřady</t>
  </si>
  <si>
    <t>Nákup ostatních služeb - honoráře</t>
  </si>
  <si>
    <t>Nákup ostatních služeb - tisk</t>
  </si>
  <si>
    <t>109 celkem</t>
  </si>
  <si>
    <t>Matriční úřad</t>
  </si>
  <si>
    <t>DHDM - mapy</t>
  </si>
  <si>
    <t>Nákup ostatních služeb - stav.histor.průzkum</t>
  </si>
  <si>
    <t>Nákup ostatních služeb - drobné dopravní studie</t>
  </si>
  <si>
    <t>Nákup ostatních služeb - sociologie, statistika</t>
  </si>
  <si>
    <t>Nákup ostatních služeb - kopírování, fotodokumentace</t>
  </si>
  <si>
    <t>Nákup ostatních služeb - rozvoj cyklistiky</t>
  </si>
  <si>
    <t>Nákup ostatních služeb - preference HD</t>
  </si>
  <si>
    <t>Nákup ostatních služeb - dopravní podklady</t>
  </si>
  <si>
    <t>Nákup ostatních služeb - soutěže</t>
  </si>
  <si>
    <t>Nákup ostatních služeb - hydrogeologický průzkum</t>
  </si>
  <si>
    <t>Nákup ostatních služeb - výstavy, propagace</t>
  </si>
  <si>
    <t xml:space="preserve">Ostatní neinv.dotace pod.subj. - regenerace MPR </t>
  </si>
  <si>
    <t>Odbor územního plánování a architektury</t>
  </si>
  <si>
    <t>Nákup ostatních služeb - kopírování dokumentace</t>
  </si>
  <si>
    <t>Nákup ostatních služeb - zveřejňování veřejných zakázek</t>
  </si>
  <si>
    <t>Nákup ostatních služeb - konzervace sochy</t>
  </si>
  <si>
    <t>Nákup ostatních služeb - zhotovení výst.panelů</t>
  </si>
  <si>
    <t>Ost.neinv.výdaje jinde nezařazené-soutěž.popl.</t>
  </si>
  <si>
    <t>Ostatní neinvestiční transfery obyvatelstvu</t>
  </si>
  <si>
    <t>Ost.neinv.výdaje jinde nezařazené-vratky SP</t>
  </si>
  <si>
    <t>Stavební úřad</t>
  </si>
  <si>
    <t>Konzult.,porad.a práv.služby - znal. posudky</t>
  </si>
  <si>
    <t>Konzult.,porad.a právní služby - geom. plán.</t>
  </si>
  <si>
    <t>Nákup ostatních služeb - inzerce</t>
  </si>
  <si>
    <t>Nákup ostatních služeb - realitní kanceláře</t>
  </si>
  <si>
    <t>Ost.neinvestiční výdaje jinde nezařazené - půdní vestavby</t>
  </si>
  <si>
    <t xml:space="preserve">Ost.neinvestiční výdaje jinde nezařazené </t>
  </si>
  <si>
    <t xml:space="preserve">DHDM - vodoměry </t>
  </si>
  <si>
    <t>DHDM - lavičky, dětské prvky</t>
  </si>
  <si>
    <t>DHDM - přeznačení historického centra</t>
  </si>
  <si>
    <t>DHDM - přeznačení centrální zóny</t>
  </si>
  <si>
    <t>Nákup materiálu - rezidentní karty</t>
  </si>
  <si>
    <t>Nákup materiálu - parkovací lístky</t>
  </si>
  <si>
    <t>Studená voda - kašny a pítka</t>
  </si>
  <si>
    <t>Služby peněžních ústavů - pojistné majetku</t>
  </si>
  <si>
    <t>Konzult.,porad.a práv.služby - mostní listy</t>
  </si>
  <si>
    <t>Konzult.,porad.a práv.služby - Šv.Hrádek monitoring</t>
  </si>
  <si>
    <t>Nákup ostatních služeb - ruční úklid</t>
  </si>
  <si>
    <t>Nákup ostatních služeb - čištění kašen, pítek</t>
  </si>
  <si>
    <t>Nákup ostatních služeb - čištění kanalizačních vpustí</t>
  </si>
  <si>
    <t>Nákup ostatních služeb - správa zařízení MŠ</t>
  </si>
  <si>
    <t>Nákup ostatních služeb - správa zařízení ZŠ</t>
  </si>
  <si>
    <t>Nákup ostatních služeb - správa zařízení ŠJ</t>
  </si>
  <si>
    <t xml:space="preserve">Nákup ostatních služeb - vyvážení odpad.košů </t>
  </si>
  <si>
    <t>Nákup ostatních služeb - separovaný sběr</t>
  </si>
  <si>
    <t>Nákup ostatních služeb - sběrné dvory stabilní</t>
  </si>
  <si>
    <t>Nákup ostatních služeb - sběrné dvory mobilní</t>
  </si>
  <si>
    <t>Nákup ostatních služeb - likvidace a svoz komun.odpadu</t>
  </si>
  <si>
    <t>Nákup ostatních služeb - likvidace černých skládek</t>
  </si>
  <si>
    <t>Nákup ostatních služeb - zeleň Vltava</t>
  </si>
  <si>
    <t>Nákup ostatních služeb - zeleň Máj</t>
  </si>
  <si>
    <t>Nákup ostatních služeb - zeleň Šumava</t>
  </si>
  <si>
    <t>Nákup ostatních služeb - zeleň Pražské předměstí</t>
  </si>
  <si>
    <t>Nákup ostatních služeb - zeleň Pekárenská</t>
  </si>
  <si>
    <t>Nákup ostatních služeb - zeleň Rožnov</t>
  </si>
  <si>
    <t>Nákup ostatních služeb - zeleň Stromovka</t>
  </si>
  <si>
    <t>Nákup ostatních služeb - zeleň Suché Vrbné</t>
  </si>
  <si>
    <t>Nákup ostatních služeb - Centrální park</t>
  </si>
  <si>
    <t>Nákup ostatních služeb - zeleň kasárny Čt.Dvory</t>
  </si>
  <si>
    <t>Nákup ostatních služeb - úklid travnatých ploch</t>
  </si>
  <si>
    <t>Nákup ostatních služeb - výměna písku pískovišť</t>
  </si>
  <si>
    <t>Nákup ostatních služeb - kácení, prořez. a frézování</t>
  </si>
  <si>
    <t>Nákup ostatních služeb - nové výsadby</t>
  </si>
  <si>
    <t>Nákup ostatních služeb - terénní úpr. neudrž.pozemků</t>
  </si>
  <si>
    <t>Nákup ostatních služeb - chem.likvidace klíněnky</t>
  </si>
  <si>
    <t xml:space="preserve">Nákup ostatních služeb - pasportizace VZ </t>
  </si>
  <si>
    <t>Nákup ostatních služeb - deratizace</t>
  </si>
  <si>
    <t>Nákup ostatních služeb - zeleň Malý jez</t>
  </si>
  <si>
    <t>Nákup ostatních služeb - zeleň ZTV Máj</t>
  </si>
  <si>
    <t>Nákup ostatních služeb - fotopráce</t>
  </si>
  <si>
    <t>Nákup ostatních služeb - obstaravatelská odm. SD</t>
  </si>
  <si>
    <t>Nákup ostatních služeb - fotbalový stadion</t>
  </si>
  <si>
    <t>Nákup ostatních služeb - značení mostů</t>
  </si>
  <si>
    <t>Nákup ostatních služeb - veř.zeleň - povodně</t>
  </si>
  <si>
    <t>Nákup ostatních služeb - povýs.údržba Sady</t>
  </si>
  <si>
    <t>Opravy a udržování - fotbalový stadion</t>
  </si>
  <si>
    <t>Opravy a udržování - kašen a pítek</t>
  </si>
  <si>
    <t>Opravy a udržování - neziskové objekty</t>
  </si>
  <si>
    <t>Příjmy z prodeje akcií</t>
  </si>
  <si>
    <t>Nákup ostatních služeb - měření prašného spadu</t>
  </si>
  <si>
    <t>Nákup zboží - TIC</t>
  </si>
  <si>
    <t>Vratka nájemného</t>
  </si>
  <si>
    <t>DHDM - výpočetní technika</t>
  </si>
  <si>
    <t>Nákup ostatních služeb - atestace IS/IT</t>
  </si>
  <si>
    <t>Nákup ostatních služeb - zaškolení obsluhy, ostatní</t>
  </si>
  <si>
    <t xml:space="preserve">Nákup materiálu - na údržbu </t>
  </si>
  <si>
    <t>Nákup ostatních služeb - připojení k síti Internet</t>
  </si>
  <si>
    <t>Nákup ostatních služeb - správa databází a SW</t>
  </si>
  <si>
    <t>Služby telekom.a radiokom.-datové propojení budov</t>
  </si>
  <si>
    <t>Odbor informatiky</t>
  </si>
  <si>
    <t>Nákup ostatních služeb - inzerce a propagace</t>
  </si>
  <si>
    <t>Nákup ostatních služeb - statistika</t>
  </si>
  <si>
    <t>Nákup ostatních služeb - týden zahraniční kultury</t>
  </si>
  <si>
    <t>Nákup ostatních služeb - spolupráce s partnerskými městy</t>
  </si>
  <si>
    <t>Nákup ostatních služeb - ostatní zahr. spolupráce</t>
  </si>
  <si>
    <t>Nákup ostatních služeb - překlady a tlumočení</t>
  </si>
  <si>
    <t>Ostatní platy - refundace</t>
  </si>
  <si>
    <t>Odměny členů zastupitelstev obcí a krajů</t>
  </si>
  <si>
    <t xml:space="preserve">Služby školení a vzdělávání </t>
  </si>
  <si>
    <t>Nákup ostatních služeb - lékařské vstupní prohlídky</t>
  </si>
  <si>
    <t>Ostatní nákupy jinde nezařazené - ošatné</t>
  </si>
  <si>
    <t>Náhrady za výkon civilní služby</t>
  </si>
  <si>
    <t xml:space="preserve">121 celkem  </t>
  </si>
  <si>
    <t>Odbor památkové péče</t>
  </si>
  <si>
    <t>Nákup materiálu - publikace</t>
  </si>
  <si>
    <t>Nákup materiálu - propagace Budvar, KIN</t>
  </si>
  <si>
    <t>Nákup ostatních služeb - propag.tiskoviny</t>
  </si>
  <si>
    <t>Nákup ostatních služeb - tuzemské výstavy</t>
  </si>
  <si>
    <t>Nákup ostatních služeb - zahraniční výstavy</t>
  </si>
  <si>
    <t>Nákup ostatních služeb - propagační akce CR</t>
  </si>
  <si>
    <t>Nákup ostatních služeb - příprava pro investory</t>
  </si>
  <si>
    <t>Nákup ostatních služeb - strateg.investice</t>
  </si>
  <si>
    <t>122 celkem</t>
  </si>
  <si>
    <t>Odbor rozvoje a cestovního ruchu</t>
  </si>
  <si>
    <t>DHDM - spoluúčast na programu prevence</t>
  </si>
  <si>
    <t xml:space="preserve">DHDM  </t>
  </si>
  <si>
    <t>Studená voda - NP</t>
  </si>
  <si>
    <t>Nákup ostatních služeb - poplatky TV+R NP</t>
  </si>
  <si>
    <t>Nákup ostatních služeb - rekreace</t>
  </si>
  <si>
    <t xml:space="preserve">Nákup ostatních služeb - dětská rekreace </t>
  </si>
  <si>
    <t xml:space="preserve">Nákup ostatních služeb - kultura a sport </t>
  </si>
  <si>
    <t xml:space="preserve">Nákup ostatních služeb - příspěvek na stravování </t>
  </si>
  <si>
    <t>Neinvest.půjčené prostředky obyvatelstvu</t>
  </si>
  <si>
    <t xml:space="preserve">Dopravní prostředky </t>
  </si>
  <si>
    <t>Inv.půjčené prostředky obyv. - FRB</t>
  </si>
  <si>
    <t>Nákup DHM - výkup předmětů kultur. hodnoty</t>
  </si>
  <si>
    <t>Budovy, haly a stavby - st. úpravy Kněžská</t>
  </si>
  <si>
    <t>Ost. nákup DNM - protipovodňový plán</t>
  </si>
  <si>
    <t>Ostatní nákup DNM - RP Pražské předměstí</t>
  </si>
  <si>
    <t>Ostatní nákup DNM - RP hist.jádro - čistopis</t>
  </si>
  <si>
    <t>Ostatní nákup DNM - US Litvín.silnice</t>
  </si>
  <si>
    <t>Ostatní nákup DNM - ÚPnM - změny</t>
  </si>
  <si>
    <t>Ostatní nákup DNM - RP Plavská</t>
  </si>
  <si>
    <t>Ostatní nákup DNM - reg.panel.sídlišť</t>
  </si>
  <si>
    <t>Ostatní nákup DNM - navazující dokumentace</t>
  </si>
  <si>
    <t>Ostatní nákup DNM - Husova kol.</t>
  </si>
  <si>
    <t>Ostatní nákup DNM - US U papíren</t>
  </si>
  <si>
    <t>Ostatní nákup DNM - US Zavadilka sever</t>
  </si>
  <si>
    <t>Ostatní nákup DNM - UTP lok.pro bydlení</t>
  </si>
  <si>
    <t>Ostatní nákup DNM - UTP záchyt.park.</t>
  </si>
  <si>
    <t>Ostatní nákup DNM - UTP park.objekty</t>
  </si>
  <si>
    <t>Ostatní nákup DNM - návrh nových kult.pam.</t>
  </si>
  <si>
    <t>Ostatní nákup DNM - akt.prog.regenerace</t>
  </si>
  <si>
    <t>Sběrač B - Husova kolonie</t>
  </si>
  <si>
    <t>Zanádražní komunikace - PD</t>
  </si>
  <si>
    <t>ZTV Husova kolonie - PD</t>
  </si>
  <si>
    <t>ZTV Třebotovice - související výdaje</t>
  </si>
  <si>
    <t>Rekonstrukce zimního stadiónu</t>
  </si>
  <si>
    <t>Most přes Malši</t>
  </si>
  <si>
    <t>Kanalizace v povodí sběrače A, B</t>
  </si>
  <si>
    <t>Kanalizace - sběrač C, D</t>
  </si>
  <si>
    <t>Trakční a trolejové vedení</t>
  </si>
  <si>
    <t>Trakční a trolejové vedení - strojní zařízení</t>
  </si>
  <si>
    <t>Trakční a trolejové vedení - investiční úroky</t>
  </si>
  <si>
    <t>Parter Máj - střed</t>
  </si>
  <si>
    <t>ZTV Husova kolonie - průmyslová zóna - PD</t>
  </si>
  <si>
    <t>Opravy komunikací - povodně-Pražská,Průběžná</t>
  </si>
  <si>
    <t>Nákup ostatních služeb - odpad povodně</t>
  </si>
  <si>
    <t>Opravy a udržování - opravy objektů</t>
  </si>
  <si>
    <t xml:space="preserve">Průmyslová zóna - investiční úroky </t>
  </si>
  <si>
    <t>Zajištění přívodu vody do nádrže Bagr</t>
  </si>
  <si>
    <t>Cyklistické trasy</t>
  </si>
  <si>
    <t>Domov důchodců Máj - související výdaje</t>
  </si>
  <si>
    <t>Hygienizace parku Stromovka</t>
  </si>
  <si>
    <t>Ochranná hráz Trilčův Jez</t>
  </si>
  <si>
    <t>Rekonstrukce vytápěcího zařízení</t>
  </si>
  <si>
    <t>Rekonstrukce Pekárenská</t>
  </si>
  <si>
    <t>Rekonstrukce Lomského, Pohůrecká</t>
  </si>
  <si>
    <t>Rekonstrukce Želivského, Puchmajerova</t>
  </si>
  <si>
    <t>Zachycení a odvedení vod z extravilánu</t>
  </si>
  <si>
    <t>Fotbalový stadion</t>
  </si>
  <si>
    <t>Fotbalový stadion - PD</t>
  </si>
  <si>
    <t>Fotbalový stadion - související výdaje</t>
  </si>
  <si>
    <t>115 byt. Jednotek Máj - jih III.etapa</t>
  </si>
  <si>
    <t>Přepočty nákladů staveb</t>
  </si>
  <si>
    <t>Kopírování dokumentace</t>
  </si>
  <si>
    <t>Inzerce</t>
  </si>
  <si>
    <t>Zaměřování staveb</t>
  </si>
  <si>
    <t>Studie</t>
  </si>
  <si>
    <t>Nepeněžní plnění JVS</t>
  </si>
  <si>
    <t xml:space="preserve">Ostatní nákup DNM - energetický generel </t>
  </si>
  <si>
    <t>Zrušení septiků</t>
  </si>
  <si>
    <t>Budovy, haly a stavby - Švábův Hrádek</t>
  </si>
  <si>
    <t>PD - kompostárna</t>
  </si>
  <si>
    <t>Hlavní aplikační vrstva</t>
  </si>
  <si>
    <t>Převod části GOS na WEB platformu</t>
  </si>
  <si>
    <t>Ostatní nákup DNM - rozšíření DTMM</t>
  </si>
  <si>
    <t xml:space="preserve">Výpočetní technika - bezpečnost </t>
  </si>
  <si>
    <t>Rozšíření diskové kapacity serverů</t>
  </si>
  <si>
    <t>Investiční dotace zřízeným PO</t>
  </si>
  <si>
    <t>Investiční dotace na nákup prostředků MHD</t>
  </si>
  <si>
    <t>103 - ODSH</t>
  </si>
  <si>
    <t>109 - MÚ</t>
  </si>
  <si>
    <t>113 - SÚ</t>
  </si>
  <si>
    <t>122 - ORCR</t>
  </si>
  <si>
    <t>121 - OPP</t>
  </si>
  <si>
    <t>Dopravní prostředky - nákup vozidel</t>
  </si>
  <si>
    <t>Světelná signalizační zařízení</t>
  </si>
  <si>
    <t>Rekonstrukce radnice</t>
  </si>
  <si>
    <t>ZTV Třebotovice</t>
  </si>
  <si>
    <t>Regenerace panelových sídlišť</t>
  </si>
  <si>
    <t>Domov důchodců Máj</t>
  </si>
  <si>
    <t>Výstavba kanalizačních vpustí</t>
  </si>
  <si>
    <t>Krajinská 35</t>
  </si>
  <si>
    <t>Konzult.,porad.a právní služby - tech.pomoc</t>
  </si>
  <si>
    <t>MŠ U Pramene - Pohůrka</t>
  </si>
  <si>
    <t>ZŠ Bezdrevská - Vltava</t>
  </si>
  <si>
    <t>ZŠ Máj I</t>
  </si>
  <si>
    <t>ZŠ Máj II</t>
  </si>
  <si>
    <t>ZŠ L. Kuby - Rožnov</t>
  </si>
  <si>
    <t>ZŠ Pohůrecká - Suché Vrbné</t>
  </si>
  <si>
    <t>ZŠ Rudolfovská 143 - Nové Vráto</t>
  </si>
  <si>
    <t>ZŠ Vl. Rady - Mladé</t>
  </si>
  <si>
    <t>Konzult.,porad. a právní služby - expertní činnost</t>
  </si>
  <si>
    <t>Služby zpracování dat - aktualizace DTMM</t>
  </si>
  <si>
    <t>Služby zpracování dat - pilotní projekt GIS</t>
  </si>
  <si>
    <t xml:space="preserve">Knihy, učební pomůcky a tisk </t>
  </si>
  <si>
    <t>Opravy a udržování</t>
  </si>
  <si>
    <t>5499</t>
  </si>
  <si>
    <t>113 celkem</t>
  </si>
  <si>
    <t>5362</t>
  </si>
  <si>
    <t>Platby daní a poplatků - převod nemovitostí</t>
  </si>
  <si>
    <t>Opravy a udržování - parkovacích automatů</t>
  </si>
  <si>
    <t>Opravy a udržování - komunikací</t>
  </si>
  <si>
    <t>3745</t>
  </si>
  <si>
    <t>Opravy a udržování - pískovišť a laviček</t>
  </si>
  <si>
    <t>119 celkem</t>
  </si>
  <si>
    <t>6112</t>
  </si>
  <si>
    <t>Služby školení a vzdělávání - jazykové kurzy</t>
  </si>
  <si>
    <t>Příjmy z pron.ost.nemovitostí - rezervé</t>
  </si>
  <si>
    <t>Příjmy z pron.ost.nemovitostí - komunikace</t>
  </si>
  <si>
    <t>Příjmy z pron.ost.nemovitostí - NP</t>
  </si>
  <si>
    <t>bez paragrafového členění - splátky půjček</t>
  </si>
  <si>
    <t>102,108,119,120,195</t>
  </si>
  <si>
    <t>Státní moc, st.správa, územní samospráva</t>
  </si>
  <si>
    <t>Sociální péče a pomoc a společné činnosti v soc.zabezpečení a politice zaměstnanosti</t>
  </si>
  <si>
    <t>DPM, 111</t>
  </si>
  <si>
    <t>105,115,PO</t>
  </si>
  <si>
    <t>SMK</t>
  </si>
  <si>
    <t>110</t>
  </si>
  <si>
    <t>102,105,112-116,VS</t>
  </si>
  <si>
    <t>Jeslová a azyl.zařízení</t>
  </si>
  <si>
    <t xml:space="preserve">CSS,ÚSP,112 </t>
  </si>
  <si>
    <t>102,4,8,110-120,195</t>
  </si>
  <si>
    <t>102,12,13,115</t>
  </si>
  <si>
    <t>Pořízení, zachování a obnova hodnot místního kult., národ.a hist.povědomí</t>
  </si>
  <si>
    <t>Rekultivace půdy po skládkách odpadů</t>
  </si>
  <si>
    <t>Volby do Parlamentu ČR</t>
  </si>
  <si>
    <t xml:space="preserve">Úhrada sankcí jiným rozpočtům  </t>
  </si>
  <si>
    <t>Služby školení a vzdělávání - personalistika, řízení, mzdy</t>
  </si>
  <si>
    <t>Cestovné - školení a porady VO</t>
  </si>
  <si>
    <t>120 celkem</t>
  </si>
  <si>
    <t>Opravy a udržování - malování a nátěry</t>
  </si>
  <si>
    <t>MŠ K. Štěcha</t>
  </si>
  <si>
    <t>MŠ E. Pittera</t>
  </si>
  <si>
    <t>Programové vybavení - ekonomický SW</t>
  </si>
  <si>
    <t>Programové vybavení - spisová služba</t>
  </si>
  <si>
    <t>Programové vybavení - upgrade SW</t>
  </si>
  <si>
    <t>Výpočetní technika - upgrade HW</t>
  </si>
  <si>
    <t>Opravy a udržování - dopravních prostředků</t>
  </si>
  <si>
    <t>Opravy a udržování - běžné</t>
  </si>
  <si>
    <t>Platby daní a poplatků</t>
  </si>
  <si>
    <t>192 celkem</t>
  </si>
  <si>
    <t>ZTV Husova kolonie - průmyslová zóna</t>
  </si>
  <si>
    <t>Opravy a udržování - Destarolů</t>
  </si>
  <si>
    <t>194 celkem</t>
  </si>
  <si>
    <t xml:space="preserve">FO  </t>
  </si>
  <si>
    <r>
      <t xml:space="preserve">102 - Finanční odbor 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</si>
  <si>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Nákup ostatních služeb - činnost odborného lesního hospodáře</t>
  </si>
  <si>
    <t>Neinvestiční příspěvky ostatním PO</t>
  </si>
  <si>
    <t>Neinv.dot.občanským sdružením - Sdružení obrany spotřebitelů</t>
  </si>
  <si>
    <t>Neinv.dotace obecně prospěšným org.</t>
  </si>
  <si>
    <t>Neinv. dotace církvím a náboženským společ.</t>
  </si>
  <si>
    <t>Neinv. příspěvky ostatním příspěvkovým org.</t>
  </si>
  <si>
    <t>Neinvestiční dotace vysokým školám</t>
  </si>
  <si>
    <t xml:space="preserve">Účelové neinv. transfery nepodnik.fyz.osobám  </t>
  </si>
  <si>
    <t>Ostatní platy - refundace ŠJ</t>
  </si>
  <si>
    <t>Neinvestiční dotace obcím</t>
  </si>
  <si>
    <t>Pohonné hmoty a maziva - referendum</t>
  </si>
  <si>
    <t>Služby pošt - referendum</t>
  </si>
  <si>
    <t>Služby telekomunikací a radiokomunikací-ref.</t>
  </si>
  <si>
    <t>Nájemné - referendum</t>
  </si>
  <si>
    <t>Nákup ostatních služeb - referendum</t>
  </si>
  <si>
    <t>Pohoštění - stravné referendum</t>
  </si>
  <si>
    <t>Nákup ostatních služeb - IDS</t>
  </si>
  <si>
    <t>Opravy a udržování - cyklostezky</t>
  </si>
  <si>
    <t>Opravy a udržování - sklad CO</t>
  </si>
  <si>
    <t>Opravy a udržování - Lannova č. 62</t>
  </si>
  <si>
    <t>Opravy a udržování - hrací plocha</t>
  </si>
  <si>
    <t>Cestovné</t>
  </si>
  <si>
    <t>Vodohospodářské strojní investice</t>
  </si>
  <si>
    <t>Rekonstrukce přívodních řadů</t>
  </si>
  <si>
    <t>Rekonstrukce přívodních řadů-souvis.výd.</t>
  </si>
  <si>
    <t>ZTV Třebotovice - strojní zařízení</t>
  </si>
  <si>
    <t>Domov důchodců Máj - stroje a zařízení</t>
  </si>
  <si>
    <t>Odvodnění skládky Švábův Hrádek-souv.výd.</t>
  </si>
  <si>
    <t>ČOV - stavební část</t>
  </si>
  <si>
    <t>ČOV - strojní investice</t>
  </si>
  <si>
    <t>Výkupy staveb ZTV</t>
  </si>
  <si>
    <t>Věž Železná panna</t>
  </si>
  <si>
    <t>Nájemné - fotbalový stadion</t>
  </si>
  <si>
    <t>dotace od obcí - veřejnoprávní smlouvy</t>
  </si>
  <si>
    <t xml:space="preserve">Dávky soc. péče pro sociálně vyloučené </t>
  </si>
  <si>
    <t>Protipovodňová opatření - PD</t>
  </si>
  <si>
    <t>Elektrická energie - NP</t>
  </si>
  <si>
    <t>Teplo</t>
  </si>
  <si>
    <t>Opravy a udržování - NP</t>
  </si>
  <si>
    <t>Platby daní a poplatků - daň z nemovitosti</t>
  </si>
  <si>
    <t>195 celkem</t>
  </si>
  <si>
    <t>201</t>
  </si>
  <si>
    <t>Neinvestiční příspěvky zřízeným PO</t>
  </si>
  <si>
    <t>201 celkem</t>
  </si>
  <si>
    <t>202</t>
  </si>
  <si>
    <t>203</t>
  </si>
  <si>
    <t>205</t>
  </si>
  <si>
    <t>206</t>
  </si>
  <si>
    <t>207</t>
  </si>
  <si>
    <t>207 celkem</t>
  </si>
  <si>
    <t>208</t>
  </si>
  <si>
    <t>209</t>
  </si>
  <si>
    <t>210</t>
  </si>
  <si>
    <t>211</t>
  </si>
  <si>
    <t>212</t>
  </si>
  <si>
    <t>212 celkem</t>
  </si>
  <si>
    <t>213</t>
  </si>
  <si>
    <t>214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</si>
  <si>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</si>
  <si>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</si>
  <si>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</si>
  <si>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</si>
  <si>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</si>
  <si>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</si>
  <si>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</si>
  <si>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</si>
  <si>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</si>
  <si>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</si>
  <si>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</si>
  <si>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</si>
  <si>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</si>
  <si>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ZŠ J.Š. Baara</t>
  </si>
  <si>
    <t>224</t>
  </si>
  <si>
    <t>224 celkem</t>
  </si>
  <si>
    <t>225</t>
  </si>
  <si>
    <t>227</t>
  </si>
  <si>
    <t>228</t>
  </si>
  <si>
    <t>229</t>
  </si>
  <si>
    <t>265</t>
  </si>
  <si>
    <t>265 celkem</t>
  </si>
  <si>
    <t>271</t>
  </si>
  <si>
    <t>3311</t>
  </si>
  <si>
    <t>272</t>
  </si>
  <si>
    <t>Odvodnění skládky Švábův Hrádek</t>
  </si>
  <si>
    <t>273</t>
  </si>
  <si>
    <t>3313</t>
  </si>
  <si>
    <t>Opravy a udržování - vodorovného značení</t>
  </si>
  <si>
    <t>403</t>
  </si>
  <si>
    <t>5213</t>
  </si>
  <si>
    <t>2221</t>
  </si>
  <si>
    <t>Budovy, haly a stavby - veřejné osvětlení</t>
  </si>
  <si>
    <t>Neinv.dotace obč.sdruž. - Přehl.pro zdrav.postiž.</t>
  </si>
  <si>
    <t>Dopravní podnik města, a.s.</t>
  </si>
  <si>
    <t>Správa domů, s.r.o.</t>
  </si>
  <si>
    <t>Dary obyvatelstvu - stipendium pro talenty</t>
  </si>
  <si>
    <t>Plyn - AzD</t>
  </si>
  <si>
    <t>Elektrická energie - AzD</t>
  </si>
  <si>
    <t>Služby telekomunikací a radiokomunikací - AzD</t>
  </si>
  <si>
    <t>Daň z přidané hodnoty</t>
  </si>
  <si>
    <t>Nájemné - centrum pro ochranu zvířat</t>
  </si>
  <si>
    <t>Rekonstrukce Pivovarské ul.</t>
  </si>
  <si>
    <t>Ostatní příjmy z FV minulých let</t>
  </si>
  <si>
    <t>Přijaté neinvestiční dary</t>
  </si>
  <si>
    <t xml:space="preserve">      Rozbor příjmů</t>
  </si>
  <si>
    <t>Rozbor kapitálových výdajů</t>
  </si>
  <si>
    <t>Rezervy kapitálových výdajů</t>
  </si>
  <si>
    <t>Budovy, haly a stavby</t>
  </si>
  <si>
    <t>Projektová dokumentace</t>
  </si>
  <si>
    <t>tis. Kč</t>
  </si>
  <si>
    <t>101 - OŽP</t>
  </si>
  <si>
    <t>Daňové příjmy</t>
  </si>
  <si>
    <t>102 - FO</t>
  </si>
  <si>
    <t>108 - OVV</t>
  </si>
  <si>
    <t>110 - SO</t>
  </si>
  <si>
    <t>117 - ObŽÚ</t>
  </si>
  <si>
    <t>100 - MP</t>
  </si>
  <si>
    <t>Nedaňové příjmy</t>
  </si>
  <si>
    <t>105 - OŠT</t>
  </si>
  <si>
    <t>106 - OSV</t>
  </si>
  <si>
    <t>110  - SO</t>
  </si>
  <si>
    <t>111 - OÚPA</t>
  </si>
  <si>
    <t>112 - IO</t>
  </si>
  <si>
    <t>114 - MO</t>
  </si>
  <si>
    <t>115 - SVS</t>
  </si>
  <si>
    <t>119 - KP</t>
  </si>
  <si>
    <t>120 - KT</t>
  </si>
  <si>
    <t>192 - SH</t>
  </si>
  <si>
    <t>193 - ZS</t>
  </si>
  <si>
    <t>195 - FZM</t>
  </si>
  <si>
    <t>Příjmy z prodeje majetku</t>
  </si>
  <si>
    <t xml:space="preserve">Kapitálové příjmy </t>
  </si>
  <si>
    <t>Vlastní příjmy celkem</t>
  </si>
  <si>
    <t>Přijaté dotace</t>
  </si>
  <si>
    <t>Příjmy úhrnem</t>
  </si>
  <si>
    <t>FINANCOVÁNÍ</t>
  </si>
  <si>
    <t xml:space="preserve">Aktivní krátkodobé operace řízení likvidity </t>
  </si>
  <si>
    <t>Financování celkem</t>
  </si>
  <si>
    <t>Úhrn zdrojů</t>
  </si>
  <si>
    <t>O d p o v ě d n é   m í s t o</t>
  </si>
  <si>
    <t xml:space="preserve">      Rozbor výdajů</t>
  </si>
  <si>
    <t>Běžné výdaje</t>
  </si>
  <si>
    <t>201-212 a 230-235</t>
  </si>
  <si>
    <t>76</t>
  </si>
  <si>
    <t>RM 8.10.</t>
  </si>
  <si>
    <t>zapojení nedaňových příjmů na BV</t>
  </si>
  <si>
    <t>RM 10.12.</t>
  </si>
  <si>
    <t>přesun z KV na leasingovou splátku</t>
  </si>
  <si>
    <t>75</t>
  </si>
  <si>
    <t>91</t>
  </si>
  <si>
    <t>RM 26.11.</t>
  </si>
  <si>
    <t>zvýšení BV na výsadbu melioračních dřevin</t>
  </si>
  <si>
    <t>zvýšení BV na měření prašného spadu</t>
  </si>
  <si>
    <t>130</t>
  </si>
  <si>
    <t>RM 7.1.</t>
  </si>
  <si>
    <t>Skutečnost za rok2002</t>
  </si>
  <si>
    <t>rozdíl</t>
  </si>
  <si>
    <t>mzdy+odvody</t>
  </si>
  <si>
    <t>úroky</t>
  </si>
  <si>
    <t>splátky</t>
  </si>
  <si>
    <t>sociální dávky</t>
  </si>
  <si>
    <t>pojištění majetku</t>
  </si>
  <si>
    <t>pojištění motorových vozidel</t>
  </si>
  <si>
    <t>cyklostezka ČB - Hluboká</t>
  </si>
  <si>
    <t>celkem</t>
  </si>
  <si>
    <t>školení</t>
  </si>
  <si>
    <t>dotace MPR</t>
  </si>
  <si>
    <t xml:space="preserve">penzijní připojištění </t>
  </si>
  <si>
    <t>příspěvek na stravování</t>
  </si>
  <si>
    <t>dodavatelský úklid</t>
  </si>
  <si>
    <t>MD</t>
  </si>
  <si>
    <t>příspěvky</t>
  </si>
  <si>
    <t>energie, poštovné, PHM, telefony</t>
  </si>
  <si>
    <t>vodohospodářské mapy</t>
  </si>
  <si>
    <t>činnost odborného lesního hospodáře</t>
  </si>
  <si>
    <t>lesy, myslivost</t>
  </si>
  <si>
    <t>výsadba melioračních dřevin</t>
  </si>
  <si>
    <t>povodně neinvest.</t>
  </si>
  <si>
    <t>povodně investiční</t>
  </si>
  <si>
    <t>neinvestiční</t>
  </si>
  <si>
    <t>investiční</t>
  </si>
  <si>
    <t>skutečnost</t>
  </si>
  <si>
    <t>od obcí</t>
  </si>
  <si>
    <t>neinvestiční celkem</t>
  </si>
  <si>
    <t>dotační vztah</t>
  </si>
  <si>
    <t>rozpuštění rezervy na dotaci SOS 10 tis. Kč</t>
  </si>
  <si>
    <t>46</t>
  </si>
  <si>
    <t>RM 16.7.</t>
  </si>
  <si>
    <t>49</t>
  </si>
  <si>
    <t>rozpuštění rezervy na KV 191 - zhodnocení ZS</t>
  </si>
  <si>
    <t>51</t>
  </si>
  <si>
    <t>rozpuštění rezervy na KV 108 - systém varování</t>
  </si>
  <si>
    <t>61</t>
  </si>
  <si>
    <t>RM 3.9.</t>
  </si>
  <si>
    <t>62</t>
  </si>
  <si>
    <t>48</t>
  </si>
  <si>
    <t>snížení rezervy ve pospěch BV MŠ a ZŠ</t>
  </si>
  <si>
    <t>81</t>
  </si>
  <si>
    <t>zapojení nedaňových příjmů Fo na dotaci CZP</t>
  </si>
  <si>
    <t>87</t>
  </si>
  <si>
    <t>RM 12.11.</t>
  </si>
  <si>
    <t>snížení ve prospěch BV a KV PO MŠ a ŠJ</t>
  </si>
  <si>
    <t>92</t>
  </si>
  <si>
    <t>snížení ve prospěch BV MŠ Dlouhá</t>
  </si>
  <si>
    <t>108/1</t>
  </si>
  <si>
    <t>zapojení dotace FS EU</t>
  </si>
  <si>
    <t>95280 a 89</t>
  </si>
  <si>
    <t>60</t>
  </si>
  <si>
    <t>zvýšení BV na komunitní plán péče o obyvatele</t>
  </si>
  <si>
    <t>94</t>
  </si>
  <si>
    <t>zvýšení BV na vrácení přeplatků</t>
  </si>
  <si>
    <t>zapojení dotace na komunitní plán</t>
  </si>
  <si>
    <t>129</t>
  </si>
  <si>
    <t>zapojení dotace na sociální dávky</t>
  </si>
  <si>
    <t>45</t>
  </si>
  <si>
    <t>zapojení dotace na dočasné náhradní ubytování</t>
  </si>
  <si>
    <t>snížení ve prospěch KV na systém varování</t>
  </si>
  <si>
    <t>53</t>
  </si>
  <si>
    <t>RM 13.8.</t>
  </si>
  <si>
    <t>zapojení dotace na referendum dle skutečných výdajů</t>
  </si>
  <si>
    <t>71</t>
  </si>
  <si>
    <t>RM 24.9.</t>
  </si>
  <si>
    <t xml:space="preserve">zapojení dotace na poštovné SSP </t>
  </si>
  <si>
    <t>77</t>
  </si>
  <si>
    <t>zvýšení BV z nedaňových a kapitálových příjmů a dotace 150 tis.</t>
  </si>
  <si>
    <t>85</t>
  </si>
  <si>
    <t>121</t>
  </si>
  <si>
    <t>zapojení dotace na volby</t>
  </si>
  <si>
    <t>128</t>
  </si>
  <si>
    <t>zapojení dotace na úhradu výdajů za energie a služby</t>
  </si>
  <si>
    <t>133</t>
  </si>
  <si>
    <t>73</t>
  </si>
  <si>
    <t>65</t>
  </si>
  <si>
    <t>RM 10.9.</t>
  </si>
  <si>
    <t>97</t>
  </si>
  <si>
    <t>přesun ve prospěch KV OVV na nákup vozidla</t>
  </si>
  <si>
    <t>57</t>
  </si>
  <si>
    <t>zapojení dotace SR na obnovu JD</t>
  </si>
  <si>
    <t>67</t>
  </si>
  <si>
    <t>ZM 18.9.</t>
  </si>
  <si>
    <t>zapojení dotace 7.901,2 a nedaňových příjmů na ČOV</t>
  </si>
  <si>
    <t>84</t>
  </si>
  <si>
    <t>RM 22.10.</t>
  </si>
  <si>
    <t>zapojení dotace SR na energetické poradenství</t>
  </si>
  <si>
    <t>zapojení doplatku dotace na povodňové škody</t>
  </si>
  <si>
    <t>116</t>
  </si>
  <si>
    <t>zapojení dotace na cyklostezku</t>
  </si>
  <si>
    <t>91252</t>
  </si>
  <si>
    <t>119</t>
  </si>
  <si>
    <t>zapojení příjmů na vrácení fin.částky Borovany.Ledenice</t>
  </si>
  <si>
    <t>56</t>
  </si>
  <si>
    <t>zvýšení z KV na nákup výpočetní techniky</t>
  </si>
  <si>
    <t>132</t>
  </si>
  <si>
    <t>zapojení dotace na provoz počítačové sítě</t>
  </si>
  <si>
    <t>118</t>
  </si>
  <si>
    <t>63</t>
  </si>
  <si>
    <t>zapojení dotace na výkon státní správy na školení</t>
  </si>
  <si>
    <t>zvýšení z OÚPA a zapojení nedaňových příjmů</t>
  </si>
  <si>
    <t xml:space="preserve">zvýšení z BV OÚPA </t>
  </si>
  <si>
    <t>zapojení dotace na obnovu kulturních památek</t>
  </si>
  <si>
    <t>78</t>
  </si>
  <si>
    <t>zapojení dotace na koněspřežku</t>
  </si>
  <si>
    <t>79</t>
  </si>
  <si>
    <t>zapojení dotace na Evropský dům</t>
  </si>
  <si>
    <t>99</t>
  </si>
  <si>
    <t>zapojení dotace na EXPO REAL</t>
  </si>
  <si>
    <t>191 - Plavecký stadion do 30.6.2003</t>
  </si>
  <si>
    <t>organizační změna</t>
  </si>
  <si>
    <t>převod z 192 a 193</t>
  </si>
  <si>
    <t>64</t>
  </si>
  <si>
    <t>přesun ve prospěch KV na nákup světelného ukazatele</t>
  </si>
  <si>
    <t>72</t>
  </si>
  <si>
    <t>přesun ve prospěch KV na nákup mobilní podlahy</t>
  </si>
  <si>
    <t>123</t>
  </si>
  <si>
    <t>přesun z KV na smlouvy</t>
  </si>
  <si>
    <t>192 - Sportovní hala do 30.6.2003</t>
  </si>
  <si>
    <t>převod na 191</t>
  </si>
  <si>
    <t>193 - Zimní stadion do 30.6.2003</t>
  </si>
  <si>
    <t>44</t>
  </si>
  <si>
    <t>zapojení dotace VPS</t>
  </si>
  <si>
    <t>zvýšení příspěvku z BV OŠT</t>
  </si>
  <si>
    <t>98/1</t>
  </si>
  <si>
    <t>98/2</t>
  </si>
  <si>
    <t>98/3</t>
  </si>
  <si>
    <t>96</t>
  </si>
  <si>
    <t>zapojení pojistného plnění</t>
  </si>
  <si>
    <t>98/4</t>
  </si>
  <si>
    <t>zvýšení z BV OŠT</t>
  </si>
  <si>
    <t>98/5</t>
  </si>
  <si>
    <t>98/6</t>
  </si>
  <si>
    <t>98/7</t>
  </si>
  <si>
    <t>48/1</t>
  </si>
  <si>
    <t>zvýšení příspěvku z rezervy OŠT</t>
  </si>
  <si>
    <t>98/8</t>
  </si>
  <si>
    <t>98/9</t>
  </si>
  <si>
    <t>98/10</t>
  </si>
  <si>
    <t>98/11</t>
  </si>
  <si>
    <t>98/12</t>
  </si>
  <si>
    <t>zapojení dotace na SIPVZ</t>
  </si>
  <si>
    <t>80</t>
  </si>
  <si>
    <t>zvýšení na neočekávané opravy</t>
  </si>
  <si>
    <t>98/13</t>
  </si>
  <si>
    <t>zapojení dotace na rozvojový program DVPP</t>
  </si>
  <si>
    <t>54</t>
  </si>
  <si>
    <t>zapojení dotace na preventivní program</t>
  </si>
  <si>
    <t>98/14</t>
  </si>
  <si>
    <t>98/15</t>
  </si>
  <si>
    <t>98/16</t>
  </si>
  <si>
    <t>98/17</t>
  </si>
  <si>
    <t>98/18</t>
  </si>
  <si>
    <t>48/2</t>
  </si>
  <si>
    <t>98/19</t>
  </si>
  <si>
    <t>98/20</t>
  </si>
  <si>
    <t>98/21</t>
  </si>
  <si>
    <t>48/3</t>
  </si>
  <si>
    <t>98/22</t>
  </si>
  <si>
    <t>126</t>
  </si>
  <si>
    <t>98/23</t>
  </si>
  <si>
    <t>98/24</t>
  </si>
  <si>
    <t>125</t>
  </si>
  <si>
    <t>98/25</t>
  </si>
  <si>
    <t>zapojení dotace na aktivní politiku zaměstnanosti</t>
  </si>
  <si>
    <t>98/26</t>
  </si>
  <si>
    <t>98/27</t>
  </si>
  <si>
    <t>98/28</t>
  </si>
  <si>
    <t>98/29</t>
  </si>
  <si>
    <t>98/30</t>
  </si>
  <si>
    <t>98/31</t>
  </si>
  <si>
    <t>98/32</t>
  </si>
  <si>
    <t>98/33</t>
  </si>
  <si>
    <t>98/34</t>
  </si>
  <si>
    <t>98/35</t>
  </si>
  <si>
    <t>98/36</t>
  </si>
  <si>
    <t>266 - ÚSP Máj - DD ČB</t>
  </si>
  <si>
    <t>88</t>
  </si>
  <si>
    <t>stanovení příspěvku pro novou organizaci</t>
  </si>
  <si>
    <t>52</t>
  </si>
  <si>
    <t>zapojení nedaňových příjmů na zvýšení BV</t>
  </si>
  <si>
    <t>70</t>
  </si>
  <si>
    <t>zapojení dotace na Kulturní aktivity</t>
  </si>
  <si>
    <t>70/1</t>
  </si>
  <si>
    <t>86</t>
  </si>
  <si>
    <t>zvýšení příspěvku z daňových příjmů</t>
  </si>
  <si>
    <t>93</t>
  </si>
  <si>
    <t>103/1</t>
  </si>
  <si>
    <t>124</t>
  </si>
  <si>
    <t>59</t>
  </si>
  <si>
    <t>zvýšení příspěvku na výpadek tržeb</t>
  </si>
  <si>
    <t>66</t>
  </si>
  <si>
    <t>zvýšení příspěvku na zajištění provozu do konce roku 2003</t>
  </si>
  <si>
    <t>83</t>
  </si>
  <si>
    <t>zvýšení příspěvku na opravy Letního kina z daňových příjmů</t>
  </si>
  <si>
    <t>69</t>
  </si>
  <si>
    <t>zapojení kapitálových příjmů na nákup obalované drtě</t>
  </si>
  <si>
    <t>82</t>
  </si>
  <si>
    <t>zapojení daňových příjmů na nákup obalované drtě</t>
  </si>
  <si>
    <t>89</t>
  </si>
  <si>
    <t>zapojení daňových příjmů na nákup obalované drtě - pozastaveno do 10.12.03</t>
  </si>
  <si>
    <t>zvýšení BV na zajištění výzdoby náměstí</t>
  </si>
  <si>
    <t>zapojení daňových příjmů na nákup dopravního značení</t>
  </si>
  <si>
    <t>131</t>
  </si>
  <si>
    <t>zapojení dotace na obnovu nemovité kulturní památky</t>
  </si>
  <si>
    <t>zapojení dotace na MPR</t>
  </si>
  <si>
    <t>55</t>
  </si>
  <si>
    <t>zapojení nedaňových příjmů na nákup vozidla</t>
  </si>
  <si>
    <t>přesun na BV na leasingovou splátku</t>
  </si>
  <si>
    <t>zapojení rezervy a BV na systém varování</t>
  </si>
  <si>
    <t>58</t>
  </si>
  <si>
    <t>přesun z KV INFO na rekonstrukci datové sítě</t>
  </si>
  <si>
    <t>Nájemné - uložení trofejí</t>
  </si>
  <si>
    <t>Nákup materiálu jinde nezařazený - vodohospodářské mapy</t>
  </si>
  <si>
    <t>Nákup ostatních služeb - výsadba melioračních dřevin</t>
  </si>
  <si>
    <t>Neinv.dotace nefin.podnik.subj. - Lesy a rybníky města ČB s.r.o.</t>
  </si>
  <si>
    <t>Úhrady sankcí jiným rozpočtům</t>
  </si>
  <si>
    <t>Neinv.dot.nefin.podnikatelským subjektům</t>
  </si>
  <si>
    <t>Převody vlastním fondům HČ</t>
  </si>
  <si>
    <t>Neinv.dot.nefin.podn.subj. - fyzickým osobám</t>
  </si>
  <si>
    <t>OOV - plán péče o obyvatele</t>
  </si>
  <si>
    <t>Nákup materiálu - plán péče o obyvatele</t>
  </si>
  <si>
    <t>Nákup ostatních služeb-plán péče o obyvatele</t>
  </si>
  <si>
    <t>Ostatní neinvestiční výdaje jinde nezařazené - přeplatky výživného</t>
  </si>
  <si>
    <t>Nákup materiálu  - volby Branišov</t>
  </si>
  <si>
    <t>Ostatní investiční transfery veřejným rozpočtům územní úrovně</t>
  </si>
  <si>
    <t>Všeobecné hospodářské záležitosti a ostatní ekonomické funkce</t>
  </si>
  <si>
    <t>Povin.pojistné na soc.zabezpeč.-referendum</t>
  </si>
  <si>
    <t>Ost.neiv.výdaje - rozdíl nevypl.mezd 12/03</t>
  </si>
  <si>
    <t>Sokolský ostrov - komunikační propojení - PD</t>
  </si>
  <si>
    <t>Pohonné hmoty a maziva - volby Branišov</t>
  </si>
  <si>
    <t>Pohoštění - volby Branišov</t>
  </si>
  <si>
    <t>DHDM Jihočeské divadlo</t>
  </si>
  <si>
    <t>Opravy a udržování - ČOV a kanalizace</t>
  </si>
  <si>
    <t>Opravy a udržování - Jihočeské divadlo</t>
  </si>
  <si>
    <t>Konzult.,porad.a práv.služby-úspor.energ.</t>
  </si>
  <si>
    <t>Ostatní neinvestiční výdaje jinde nezařazené - vratka nájemného</t>
  </si>
  <si>
    <t>Opravy a udržování - cyklostezka ČB - Hluboká</t>
  </si>
  <si>
    <t>Ostatní neinvestiční výdaje jinde nezařazené</t>
  </si>
  <si>
    <t>Platy zaměstnanců - referendum</t>
  </si>
  <si>
    <t>OOV - referendum</t>
  </si>
  <si>
    <t>OOV dohody - referendum</t>
  </si>
  <si>
    <t>Ostatní platy - refundace - referendum</t>
  </si>
  <si>
    <t>Povin.poj.na veř.zdrav.poj. - referendum</t>
  </si>
  <si>
    <t>Ost.povin.pojistné hraz.zaměstn.-referendum</t>
  </si>
  <si>
    <t>Ost.povin.pojist.plac.zaměstn.-referendum</t>
  </si>
  <si>
    <t>OOV - volby Branišov</t>
  </si>
  <si>
    <t>Opravy a udržování - obnova nemovité kulturní památky</t>
  </si>
  <si>
    <t>Ostatní neinv.dot.pod.subj.- regenerace MPR</t>
  </si>
  <si>
    <t>Účelové neinv.transfery nepodn.fyz.osobám</t>
  </si>
  <si>
    <t>Pohoštění - propagace Budvar</t>
  </si>
  <si>
    <t>Nákup ostatních služeb - prezentace města EXPO REAL</t>
  </si>
  <si>
    <t xml:space="preserve">Věcné dary - propagace Budvar, KIN </t>
  </si>
  <si>
    <t>DHDM - 1.etapa PK na místní úrovni</t>
  </si>
  <si>
    <t>přesun z BV OÚPA a KV IO na nákup vozidla</t>
  </si>
  <si>
    <t>74</t>
  </si>
  <si>
    <t>zapojení dotace na pořízení změny ÚP</t>
  </si>
  <si>
    <t>47</t>
  </si>
  <si>
    <t>zapojení investiční dotace na most přes Malši</t>
  </si>
  <si>
    <t>68</t>
  </si>
  <si>
    <t>zapojení investiční dotace na komunikace a inž. sítě</t>
  </si>
  <si>
    <t>90</t>
  </si>
  <si>
    <t>107</t>
  </si>
  <si>
    <t>zapojení dotace FSEU</t>
  </si>
  <si>
    <t>108/2</t>
  </si>
  <si>
    <t>zapojení kapitálových příjmů na půdní vestavbu</t>
  </si>
  <si>
    <t>50</t>
  </si>
  <si>
    <t>přesun na BV na nákup výpočetní techniky</t>
  </si>
  <si>
    <t>přesun na KV OVV na rekonstrukci datové sítě</t>
  </si>
  <si>
    <t>zapojení dotace na studii proveditelnosti zanádražní komunikace</t>
  </si>
  <si>
    <t>zapojení příjmů a nespec.rezervy na zhodnocení ZS</t>
  </si>
  <si>
    <t>přesun z BV na nákup světelného ukazatele</t>
  </si>
  <si>
    <t>přesun z BV na nákup mobilní podlahy</t>
  </si>
  <si>
    <t>přesun na BV</t>
  </si>
  <si>
    <t>127</t>
  </si>
  <si>
    <t>dotace na nákup kompenzačních pomůcek</t>
  </si>
  <si>
    <t>příspěvek z BV OŠT</t>
  </si>
  <si>
    <t>zapojení daňových příjmů na KV</t>
  </si>
  <si>
    <t>zapojení příjmů na BV 115</t>
  </si>
  <si>
    <t>zapojení příjmů na BV MD</t>
  </si>
  <si>
    <t>zapojení příjmů na BV VS</t>
  </si>
  <si>
    <t>zapojení příjmů na BV SMK</t>
  </si>
  <si>
    <t>zapojení příjmů na BV ÚSP Máj</t>
  </si>
  <si>
    <t>zapojení příjmů na BV OSV</t>
  </si>
  <si>
    <t>95</t>
  </si>
  <si>
    <t>zapojení příjmů na BV VS - pozastaveno do 10.12.03</t>
  </si>
  <si>
    <t>114/1</t>
  </si>
  <si>
    <t>115/1</t>
  </si>
  <si>
    <t>122/1</t>
  </si>
  <si>
    <t>zapojení příjmů z prodeje majetku na BV</t>
  </si>
  <si>
    <t>zapojení příjmů na BV JD</t>
  </si>
  <si>
    <t>zapojení příjmů na KV MP</t>
  </si>
  <si>
    <t>zapojení příjmů na BV SVS</t>
  </si>
  <si>
    <t>zapojení příjmů na dotaci Obci Litvínovice</t>
  </si>
  <si>
    <t>zapojení příjmů na příspěvek M.I.C.B.</t>
  </si>
  <si>
    <t>zapojení příjmů na BV OŠT</t>
  </si>
  <si>
    <t>zapojení pojistného plnění na BV MŠ Jizerská</t>
  </si>
  <si>
    <t>snížení příjmů - vratka</t>
  </si>
  <si>
    <t>zapojení příjmů na zhodnocení ZS</t>
  </si>
  <si>
    <t>69/1</t>
  </si>
  <si>
    <t>zapojení příjmů z prodeje nemovitostí na BV VS</t>
  </si>
  <si>
    <t>zvýšení dotace na sociální dávky</t>
  </si>
  <si>
    <t>dotace na prevenci kriminality</t>
  </si>
  <si>
    <t>dotace na referendum</t>
  </si>
  <si>
    <t>část dotace na zabezpečení výkonu státní správy</t>
  </si>
  <si>
    <t>dotace na volby - Branišov</t>
  </si>
  <si>
    <t>dotace na úhradu výdajů za  energie a služby</t>
  </si>
  <si>
    <t>dotace na provoz počítačové sítě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</si>
  <si>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 neinvestiční dotace ze státních fondů</t>
    </r>
  </si>
  <si>
    <t>dotace z SFŽP na ČOV</t>
  </si>
  <si>
    <t>dotace SR na obnovu Jihočeského divadla</t>
  </si>
  <si>
    <t>dotace na Kulturní aktivity JD</t>
  </si>
  <si>
    <t>dotace na pořízení změny ÚP</t>
  </si>
  <si>
    <t>dotace na Poradenskou činnost ve středisku EKIS</t>
  </si>
  <si>
    <t>dotace na aktivní politiku zaměstnanosti</t>
  </si>
  <si>
    <t>RM 10.12</t>
  </si>
  <si>
    <t>dotace na regeneraci MPR</t>
  </si>
  <si>
    <t>dotace na obnovu kulturních památek</t>
  </si>
  <si>
    <t>dotace na komunitní plán</t>
  </si>
  <si>
    <t>dotace na dočasné náhradní ubytování</t>
  </si>
  <si>
    <t>dotace na Preventivní programy ve školství</t>
  </si>
  <si>
    <t>dotace na výsadbu melioračních dřevin</t>
  </si>
  <si>
    <t>98</t>
  </si>
  <si>
    <t>dotace na rozvojový program DVPP</t>
  </si>
  <si>
    <t xml:space="preserve">dotace na Státní informační politiku ve vzdělání </t>
  </si>
  <si>
    <t>dotace na Prezentaci města  na EXPO REAL</t>
  </si>
  <si>
    <t>dotace na obnovu nemovité kulturní památky</t>
  </si>
  <si>
    <t>dotace na Revitalizaci koněspřežní dráhy</t>
  </si>
  <si>
    <t>dotace na Evropský dům</t>
  </si>
  <si>
    <t>dotace z FS EU k financování nouzových opatření</t>
  </si>
  <si>
    <t>doplatek dotace na podporu odstraňování povodňových škod</t>
  </si>
  <si>
    <t>dotace SFDI na cyklostezku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</si>
  <si>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investiční dotace od krajů</t>
    </r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</si>
</sst>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2"/>
      <name val="Arial CE"/>
      <family val="2"/>
    </font>
    <font>
      <b/>
      <sz val="9"/>
      <color indexed="9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10"/>
      <name val="Gill Sans CE MT Shadow"/>
      <family val="2"/>
    </font>
    <font>
      <sz val="10"/>
      <color indexed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b/>
      <sz val="11"/>
      <name val="Arial CE"/>
      <family val="0"/>
    </font>
    <font>
      <sz val="8"/>
      <color indexed="9"/>
      <name val="Arial CE"/>
      <family val="2"/>
    </font>
    <font>
      <u val="single"/>
      <sz val="10"/>
      <name val="Arial CE"/>
      <family val="2"/>
    </font>
    <font>
      <b/>
      <u val="single"/>
      <sz val="2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0.5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6"/>
      <name val="Tahoma"/>
      <family val="2"/>
    </font>
    <font>
      <sz val="8"/>
      <color indexed="10"/>
      <name val="Arial CE"/>
      <family val="2"/>
    </font>
    <font>
      <b/>
      <sz val="7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5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5" fillId="0" borderId="0" xfId="0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3" fontId="6" fillId="2" borderId="0" xfId="0" applyFont="1" applyFill="1" applyAlignment="1">
      <alignment/>
    </xf>
    <xf numFmtId="177" fontId="7" fillId="3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7" fillId="3" borderId="2" xfId="0" applyNumberFormat="1" applyFont="1" applyFill="1" applyBorder="1" applyAlignment="1">
      <alignment horizontal="center" vertical="center"/>
    </xf>
    <xf numFmtId="177" fontId="5" fillId="4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vertical="center"/>
    </xf>
    <xf numFmtId="3" fontId="0" fillId="0" borderId="0" xfId="0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5" borderId="5" xfId="0" applyNumberFormat="1" applyFont="1" applyFill="1" applyBorder="1" applyAlignment="1">
      <alignment vertical="center"/>
    </xf>
    <xf numFmtId="177" fontId="8" fillId="5" borderId="5" xfId="0" applyNumberFormat="1" applyFont="1" applyFill="1" applyBorder="1" applyAlignment="1">
      <alignment vertical="center"/>
    </xf>
    <xf numFmtId="3" fontId="0" fillId="0" borderId="0" xfId="0" applyAlignment="1">
      <alignment horizontal="righ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0" fillId="2" borderId="0" xfId="0" applyFill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3" fontId="6" fillId="0" borderId="0" xfId="0" applyFont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1" fontId="4" fillId="0" borderId="0" xfId="20" applyNumberFormat="1" applyFont="1" applyBorder="1" applyAlignment="1">
      <alignment horizontal="center"/>
      <protection/>
    </xf>
    <xf numFmtId="1" fontId="4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>
      <alignment/>
      <protection/>
    </xf>
    <xf numFmtId="3" fontId="4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left"/>
    </xf>
    <xf numFmtId="1" fontId="5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8" fillId="5" borderId="7" xfId="0" applyNumberFormat="1" applyFont="1" applyFill="1" applyBorder="1" applyAlignment="1">
      <alignment vertical="center"/>
    </xf>
    <xf numFmtId="1" fontId="4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3" fontId="4" fillId="0" borderId="0" xfId="20" applyNumberFormat="1" applyFont="1" applyFill="1" applyBorder="1" applyAlignment="1">
      <alignment horizontal="right" wrapText="1"/>
      <protection/>
    </xf>
    <xf numFmtId="1" fontId="5" fillId="0" borderId="0" xfId="0" applyNumberFormat="1" applyFont="1" applyBorder="1" applyAlignment="1">
      <alignment horizontal="center"/>
    </xf>
    <xf numFmtId="3" fontId="4" fillId="0" borderId="6" xfId="0" applyFont="1" applyBorder="1" applyAlignment="1">
      <alignment/>
    </xf>
    <xf numFmtId="177" fontId="5" fillId="6" borderId="1" xfId="0" applyNumberFormat="1" applyFont="1" applyFill="1" applyBorder="1" applyAlignment="1">
      <alignment horizontal="center" vertical="center" wrapText="1"/>
    </xf>
    <xf numFmtId="177" fontId="7" fillId="7" borderId="0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20" applyNumberFormat="1" applyFont="1" applyFill="1" applyBorder="1" applyAlignment="1">
      <alignment horizontal="right"/>
      <protection/>
    </xf>
    <xf numFmtId="177" fontId="4" fillId="0" borderId="0" xfId="20" applyNumberFormat="1" applyFont="1" applyFill="1" applyBorder="1" applyAlignment="1">
      <alignment horizontal="right" wrapText="1"/>
      <protection/>
    </xf>
    <xf numFmtId="177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6" xfId="0" applyNumberFormat="1" applyFont="1" applyBorder="1" applyAlignment="1">
      <alignment/>
    </xf>
    <xf numFmtId="177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4" fontId="5" fillId="0" borderId="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7" fontId="8" fillId="5" borderId="7" xfId="0" applyNumberFormat="1" applyFont="1" applyFill="1" applyBorder="1" applyAlignment="1">
      <alignment vertical="center"/>
    </xf>
    <xf numFmtId="177" fontId="4" fillId="0" borderId="6" xfId="0" applyNumberFormat="1" applyFont="1" applyBorder="1" applyAlignment="1">
      <alignment/>
    </xf>
    <xf numFmtId="1" fontId="12" fillId="8" borderId="8" xfId="0" applyNumberFormat="1" applyFont="1" applyFill="1" applyBorder="1" applyAlignment="1">
      <alignment horizontal="center" vertical="center" wrapText="1"/>
    </xf>
    <xf numFmtId="1" fontId="8" fillId="9" borderId="8" xfId="0" applyNumberFormat="1" applyFont="1" applyFill="1" applyBorder="1" applyAlignment="1">
      <alignment horizontal="center" vertical="center" wrapText="1"/>
    </xf>
    <xf numFmtId="177" fontId="8" fillId="5" borderId="9" xfId="0" applyNumberFormat="1" applyFont="1" applyFill="1" applyBorder="1" applyAlignment="1">
      <alignment horizontal="center" vertical="center" wrapText="1"/>
    </xf>
    <xf numFmtId="3" fontId="8" fillId="0" borderId="0" xfId="0" applyFont="1" applyAlignment="1">
      <alignment/>
    </xf>
    <xf numFmtId="3" fontId="1" fillId="0" borderId="0" xfId="0" applyFont="1" applyAlignment="1">
      <alignment/>
    </xf>
    <xf numFmtId="3" fontId="4" fillId="0" borderId="10" xfId="0" applyFont="1" applyBorder="1" applyAlignment="1">
      <alignment/>
    </xf>
    <xf numFmtId="177" fontId="4" fillId="2" borderId="11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177" fontId="4" fillId="2" borderId="12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11" xfId="0" applyFont="1" applyFill="1" applyBorder="1" applyAlignment="1">
      <alignment/>
    </xf>
    <xf numFmtId="3" fontId="4" fillId="0" borderId="13" xfId="0" applyFont="1" applyBorder="1" applyAlignment="1">
      <alignment/>
    </xf>
    <xf numFmtId="177" fontId="4" fillId="2" borderId="8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1" fillId="0" borderId="14" xfId="0" applyFont="1" applyBorder="1" applyAlignment="1">
      <alignment/>
    </xf>
    <xf numFmtId="177" fontId="1" fillId="2" borderId="14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177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2" borderId="12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/>
    </xf>
    <xf numFmtId="3" fontId="4" fillId="2" borderId="12" xfId="0" applyFont="1" applyFill="1" applyBorder="1" applyAlignment="1">
      <alignment/>
    </xf>
    <xf numFmtId="3" fontId="4" fillId="2" borderId="16" xfId="0" applyFont="1" applyFill="1" applyBorder="1" applyAlignment="1">
      <alignment/>
    </xf>
    <xf numFmtId="177" fontId="1" fillId="0" borderId="1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4" fillId="0" borderId="12" xfId="0" applyFont="1" applyBorder="1" applyAlignment="1">
      <alignment/>
    </xf>
    <xf numFmtId="3" fontId="4" fillId="0" borderId="15" xfId="0" applyFont="1" applyBorder="1" applyAlignment="1">
      <alignment/>
    </xf>
    <xf numFmtId="177" fontId="4" fillId="0" borderId="18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3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19" xfId="0" applyFont="1" applyBorder="1" applyAlignment="1">
      <alignment/>
    </xf>
    <xf numFmtId="177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77" fontId="1" fillId="0" borderId="2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11" xfId="0" applyFont="1" applyBorder="1" applyAlignment="1">
      <alignment/>
    </xf>
    <xf numFmtId="3" fontId="4" fillId="0" borderId="8" xfId="0" applyFont="1" applyBorder="1" applyAlignment="1">
      <alignment/>
    </xf>
    <xf numFmtId="3" fontId="1" fillId="9" borderId="7" xfId="0" applyNumberFormat="1" applyFont="1" applyFill="1" applyBorder="1" applyAlignment="1">
      <alignment vertical="center"/>
    </xf>
    <xf numFmtId="3" fontId="0" fillId="0" borderId="0" xfId="0" applyFont="1" applyAlignment="1">
      <alignment vertical="center"/>
    </xf>
    <xf numFmtId="3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4" fillId="0" borderId="1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wrapText="1"/>
    </xf>
    <xf numFmtId="3" fontId="4" fillId="0" borderId="12" xfId="0" applyFont="1" applyBorder="1" applyAlignment="1">
      <alignment wrapText="1"/>
    </xf>
    <xf numFmtId="3" fontId="4" fillId="0" borderId="10" xfId="0" applyFont="1" applyBorder="1" applyAlignment="1">
      <alignment wrapText="1"/>
    </xf>
    <xf numFmtId="3" fontId="4" fillId="0" borderId="7" xfId="0" applyFont="1" applyBorder="1" applyAlignment="1">
      <alignment/>
    </xf>
    <xf numFmtId="3" fontId="1" fillId="0" borderId="14" xfId="0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3" fontId="1" fillId="0" borderId="17" xfId="0" applyFont="1" applyBorder="1" applyAlignment="1">
      <alignment vertical="center"/>
    </xf>
    <xf numFmtId="3" fontId="15" fillId="0" borderId="0" xfId="0" applyFont="1" applyAlignment="1">
      <alignment vertical="center"/>
    </xf>
    <xf numFmtId="14" fontId="0" fillId="0" borderId="0" xfId="0" applyNumberFormat="1" applyAlignment="1">
      <alignment/>
    </xf>
    <xf numFmtId="3" fontId="1" fillId="0" borderId="0" xfId="0" applyFont="1" applyBorder="1" applyAlignment="1">
      <alignment/>
    </xf>
    <xf numFmtId="3" fontId="16" fillId="0" borderId="0" xfId="0" applyFont="1" applyAlignment="1">
      <alignment/>
    </xf>
    <xf numFmtId="3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4" fillId="2" borderId="2" xfId="0" applyNumberFormat="1" applyFont="1" applyFill="1" applyBorder="1" applyAlignment="1">
      <alignment/>
    </xf>
    <xf numFmtId="3" fontId="4" fillId="0" borderId="12" xfId="0" applyFont="1" applyBorder="1" applyAlignment="1">
      <alignment/>
    </xf>
    <xf numFmtId="177" fontId="4" fillId="2" borderId="21" xfId="0" applyNumberFormat="1" applyFont="1" applyFill="1" applyBorder="1" applyAlignment="1">
      <alignment/>
    </xf>
    <xf numFmtId="177" fontId="4" fillId="2" borderId="7" xfId="0" applyNumberFormat="1" applyFont="1" applyFill="1" applyBorder="1" applyAlignment="1">
      <alignment/>
    </xf>
    <xf numFmtId="3" fontId="4" fillId="2" borderId="22" xfId="0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177" fontId="5" fillId="2" borderId="23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177" fontId="5" fillId="2" borderId="14" xfId="0" applyNumberFormat="1" applyFont="1" applyFill="1" applyBorder="1" applyAlignment="1">
      <alignment/>
    </xf>
    <xf numFmtId="3" fontId="5" fillId="0" borderId="0" xfId="0" applyFont="1" applyAlignment="1">
      <alignment/>
    </xf>
    <xf numFmtId="3" fontId="4" fillId="0" borderId="15" xfId="0" applyFont="1" applyBorder="1" applyAlignment="1">
      <alignment/>
    </xf>
    <xf numFmtId="3" fontId="4" fillId="0" borderId="12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177" fontId="5" fillId="2" borderId="17" xfId="0" applyNumberFormat="1" applyFont="1" applyFill="1" applyBorder="1" applyAlignment="1">
      <alignment/>
    </xf>
    <xf numFmtId="177" fontId="4" fillId="2" borderId="15" xfId="0" applyNumberFormat="1" applyFont="1" applyFill="1" applyBorder="1" applyAlignment="1">
      <alignment/>
    </xf>
    <xf numFmtId="3" fontId="4" fillId="0" borderId="16" xfId="0" applyFont="1" applyBorder="1" applyAlignment="1">
      <alignment/>
    </xf>
    <xf numFmtId="3" fontId="4" fillId="2" borderId="22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177" fontId="5" fillId="0" borderId="23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3" fontId="1" fillId="0" borderId="0" xfId="0" applyFont="1" applyAlignment="1">
      <alignment vertical="center"/>
    </xf>
    <xf numFmtId="3" fontId="4" fillId="2" borderId="11" xfId="0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177" fontId="4" fillId="0" borderId="2" xfId="0" applyNumberFormat="1" applyFont="1" applyBorder="1" applyAlignment="1">
      <alignment/>
    </xf>
    <xf numFmtId="3" fontId="4" fillId="0" borderId="11" xfId="0" applyFont="1" applyBorder="1" applyAlignment="1">
      <alignment/>
    </xf>
    <xf numFmtId="177" fontId="4" fillId="2" borderId="24" xfId="0" applyNumberFormat="1" applyFont="1" applyFill="1" applyBorder="1" applyAlignment="1">
      <alignment/>
    </xf>
    <xf numFmtId="177" fontId="1" fillId="9" borderId="6" xfId="0" applyNumberFormat="1" applyFont="1" applyFill="1" applyBorder="1" applyAlignment="1">
      <alignment vertical="center"/>
    </xf>
    <xf numFmtId="177" fontId="1" fillId="9" borderId="25" xfId="0" applyNumberFormat="1" applyFont="1" applyFill="1" applyBorder="1" applyAlignment="1">
      <alignment vertical="center"/>
    </xf>
    <xf numFmtId="3" fontId="1" fillId="0" borderId="0" xfId="0" applyFont="1" applyAlignment="1">
      <alignment vertical="center"/>
    </xf>
    <xf numFmtId="4" fontId="0" fillId="0" borderId="0" xfId="0" applyNumberFormat="1" applyAlignment="1">
      <alignment/>
    </xf>
    <xf numFmtId="3" fontId="4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1" fillId="0" borderId="0" xfId="0" applyFont="1" applyBorder="1" applyAlignment="1">
      <alignment/>
    </xf>
    <xf numFmtId="3" fontId="4" fillId="0" borderId="26" xfId="0" applyFont="1" applyBorder="1" applyAlignment="1">
      <alignment/>
    </xf>
    <xf numFmtId="3" fontId="4" fillId="0" borderId="2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2" borderId="7" xfId="0" applyFont="1" applyFill="1" applyBorder="1" applyAlignment="1">
      <alignment/>
    </xf>
    <xf numFmtId="4" fontId="4" fillId="0" borderId="28" xfId="0" applyNumberFormat="1" applyFont="1" applyBorder="1" applyAlignment="1">
      <alignment horizontal="right"/>
    </xf>
    <xf numFmtId="3" fontId="4" fillId="0" borderId="29" xfId="0" applyFont="1" applyBorder="1" applyAlignment="1">
      <alignment/>
    </xf>
    <xf numFmtId="3" fontId="1" fillId="0" borderId="30" xfId="0" applyFont="1" applyBorder="1" applyAlignment="1">
      <alignment/>
    </xf>
    <xf numFmtId="3" fontId="4" fillId="0" borderId="27" xfId="0" applyFont="1" applyBorder="1" applyAlignment="1">
      <alignment/>
    </xf>
    <xf numFmtId="3" fontId="4" fillId="0" borderId="31" xfId="0" applyFont="1" applyBorder="1" applyAlignment="1">
      <alignment/>
    </xf>
    <xf numFmtId="4" fontId="4" fillId="0" borderId="32" xfId="0" applyNumberFormat="1" applyFont="1" applyBorder="1" applyAlignment="1">
      <alignment horizontal="right"/>
    </xf>
    <xf numFmtId="3" fontId="1" fillId="0" borderId="33" xfId="0" applyFont="1" applyBorder="1" applyAlignment="1">
      <alignment/>
    </xf>
    <xf numFmtId="3" fontId="1" fillId="9" borderId="34" xfId="0" applyFont="1" applyFill="1" applyBorder="1" applyAlignment="1">
      <alignment vertical="center"/>
    </xf>
    <xf numFmtId="3" fontId="1" fillId="9" borderId="25" xfId="0" applyFont="1" applyFill="1" applyBorder="1" applyAlignment="1">
      <alignment vertical="center"/>
    </xf>
    <xf numFmtId="177" fontId="1" fillId="9" borderId="25" xfId="0" applyNumberFormat="1" applyFont="1" applyFill="1" applyBorder="1" applyAlignment="1">
      <alignment vertical="center"/>
    </xf>
    <xf numFmtId="3" fontId="1" fillId="9" borderId="35" xfId="0" applyNumberFormat="1" applyFont="1" applyFill="1" applyBorder="1" applyAlignment="1">
      <alignment vertical="center"/>
    </xf>
    <xf numFmtId="3" fontId="1" fillId="0" borderId="30" xfId="0" applyFont="1" applyBorder="1" applyAlignment="1">
      <alignment vertical="center"/>
    </xf>
    <xf numFmtId="177" fontId="5" fillId="2" borderId="4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177" fontId="4" fillId="2" borderId="22" xfId="0" applyNumberFormat="1" applyFont="1" applyFill="1" applyBorder="1" applyAlignment="1">
      <alignment/>
    </xf>
    <xf numFmtId="177" fontId="4" fillId="2" borderId="16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3" fontId="4" fillId="0" borderId="27" xfId="0" applyFont="1" applyBorder="1" applyAlignment="1">
      <alignment horizontal="center"/>
    </xf>
    <xf numFmtId="3" fontId="4" fillId="0" borderId="31" xfId="0" applyFont="1" applyBorder="1" applyAlignment="1">
      <alignment horizontal="center"/>
    </xf>
    <xf numFmtId="3" fontId="4" fillId="0" borderId="36" xfId="0" applyFont="1" applyBorder="1" applyAlignment="1">
      <alignment horizontal="center"/>
    </xf>
    <xf numFmtId="3" fontId="17" fillId="0" borderId="26" xfId="0" applyFont="1" applyBorder="1" applyAlignment="1">
      <alignment horizontal="center" wrapText="1"/>
    </xf>
    <xf numFmtId="3" fontId="17" fillId="0" borderId="31" xfId="0" applyFont="1" applyBorder="1" applyAlignment="1">
      <alignment horizontal="center" wrapText="1"/>
    </xf>
    <xf numFmtId="3" fontId="4" fillId="0" borderId="27" xfId="0" applyFont="1" applyBorder="1" applyAlignment="1">
      <alignment horizontal="center"/>
    </xf>
    <xf numFmtId="3" fontId="4" fillId="0" borderId="37" xfId="0" applyFont="1" applyBorder="1" applyAlignment="1">
      <alignment horizontal="center"/>
    </xf>
    <xf numFmtId="3" fontId="4" fillId="0" borderId="29" xfId="0" applyFont="1" applyBorder="1" applyAlignment="1">
      <alignment horizontal="center"/>
    </xf>
    <xf numFmtId="3" fontId="4" fillId="2" borderId="27" xfId="0" applyFont="1" applyFill="1" applyBorder="1" applyAlignment="1">
      <alignment horizontal="center"/>
    </xf>
    <xf numFmtId="3" fontId="1" fillId="9" borderId="25" xfId="0" applyNumberFormat="1" applyFont="1" applyFill="1" applyBorder="1" applyAlignment="1">
      <alignment vertical="center"/>
    </xf>
    <xf numFmtId="177" fontId="1" fillId="9" borderId="6" xfId="0" applyNumberFormat="1" applyFont="1" applyFill="1" applyBorder="1" applyAlignment="1">
      <alignment vertical="center"/>
    </xf>
    <xf numFmtId="177" fontId="1" fillId="9" borderId="7" xfId="0" applyNumberFormat="1" applyFont="1" applyFill="1" applyBorder="1" applyAlignment="1">
      <alignment vertical="center"/>
    </xf>
    <xf numFmtId="177" fontId="5" fillId="0" borderId="38" xfId="0" applyNumberFormat="1" applyFont="1" applyBorder="1" applyAlignment="1">
      <alignment/>
    </xf>
    <xf numFmtId="177" fontId="5" fillId="0" borderId="39" xfId="0" applyNumberFormat="1" applyFont="1" applyBorder="1" applyAlignment="1">
      <alignment/>
    </xf>
    <xf numFmtId="3" fontId="1" fillId="9" borderId="25" xfId="0" applyNumberFormat="1" applyFont="1" applyFill="1" applyBorder="1" applyAlignment="1">
      <alignment vertical="center"/>
    </xf>
    <xf numFmtId="3" fontId="5" fillId="0" borderId="40" xfId="0" applyFont="1" applyBorder="1" applyAlignment="1">
      <alignment/>
    </xf>
    <xf numFmtId="3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177" fontId="18" fillId="0" borderId="11" xfId="0" applyNumberFormat="1" applyFont="1" applyBorder="1" applyAlignment="1">
      <alignment/>
    </xf>
    <xf numFmtId="3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77" fontId="18" fillId="0" borderId="12" xfId="0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2" xfId="0" applyFont="1" applyBorder="1" applyAlignment="1">
      <alignment horizontal="center"/>
    </xf>
    <xf numFmtId="3" fontId="19" fillId="0" borderId="10" xfId="0" applyFont="1" applyBorder="1" applyAlignment="1">
      <alignment wrapText="1"/>
    </xf>
    <xf numFmtId="3" fontId="19" fillId="0" borderId="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177" fontId="19" fillId="0" borderId="12" xfId="0" applyNumberFormat="1" applyFont="1" applyBorder="1" applyAlignment="1">
      <alignment/>
    </xf>
    <xf numFmtId="3" fontId="4" fillId="0" borderId="2" xfId="0" applyFont="1" applyBorder="1" applyAlignment="1">
      <alignment horizontal="center"/>
    </xf>
    <xf numFmtId="177" fontId="4" fillId="0" borderId="12" xfId="0" applyNumberFormat="1" applyFont="1" applyBorder="1" applyAlignment="1">
      <alignment/>
    </xf>
    <xf numFmtId="3" fontId="19" fillId="0" borderId="10" xfId="0" applyFont="1" applyBorder="1" applyAlignment="1">
      <alignment wrapText="1"/>
    </xf>
    <xf numFmtId="3" fontId="19" fillId="0" borderId="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3" fontId="19" fillId="0" borderId="0" xfId="0" applyFont="1" applyAlignment="1">
      <alignment/>
    </xf>
    <xf numFmtId="3" fontId="18" fillId="0" borderId="10" xfId="0" applyFont="1" applyBorder="1" applyAlignment="1">
      <alignment wrapText="1"/>
    </xf>
    <xf numFmtId="3" fontId="18" fillId="0" borderId="2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3" fontId="18" fillId="0" borderId="0" xfId="0" applyFont="1" applyAlignment="1">
      <alignment/>
    </xf>
    <xf numFmtId="3" fontId="4" fillId="0" borderId="18" xfId="0" applyFont="1" applyBorder="1" applyAlignment="1">
      <alignment wrapText="1"/>
    </xf>
    <xf numFmtId="177" fontId="4" fillId="0" borderId="12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49" fontId="13" fillId="0" borderId="12" xfId="0" applyNumberFormat="1" applyFont="1" applyBorder="1" applyAlignment="1">
      <alignment horizontal="center" wrapText="1"/>
    </xf>
    <xf numFmtId="177" fontId="4" fillId="0" borderId="12" xfId="0" applyNumberFormat="1" applyFont="1" applyFill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177" fontId="18" fillId="0" borderId="12" xfId="0" applyNumberFormat="1" applyFont="1" applyFill="1" applyBorder="1" applyAlignment="1">
      <alignment/>
    </xf>
    <xf numFmtId="3" fontId="19" fillId="0" borderId="12" xfId="0" applyFont="1" applyBorder="1" applyAlignment="1">
      <alignment wrapText="1"/>
    </xf>
    <xf numFmtId="49" fontId="19" fillId="0" borderId="12" xfId="0" applyNumberFormat="1" applyFont="1" applyBorder="1" applyAlignment="1">
      <alignment horizontal="center" wrapText="1"/>
    </xf>
    <xf numFmtId="3" fontId="4" fillId="0" borderId="21" xfId="0" applyFont="1" applyBorder="1" applyAlignment="1">
      <alignment horizontal="center"/>
    </xf>
    <xf numFmtId="3" fontId="19" fillId="0" borderId="18" xfId="0" applyFont="1" applyBorder="1" applyAlignment="1">
      <alignment wrapText="1"/>
    </xf>
    <xf numFmtId="3" fontId="19" fillId="0" borderId="18" xfId="0" applyFont="1" applyBorder="1" applyAlignment="1">
      <alignment horizontal="center"/>
    </xf>
    <xf numFmtId="3" fontId="18" fillId="0" borderId="25" xfId="0" applyFont="1" applyBorder="1" applyAlignment="1">
      <alignment wrapText="1"/>
    </xf>
    <xf numFmtId="49" fontId="18" fillId="0" borderId="41" xfId="0" applyNumberFormat="1" applyFont="1" applyBorder="1" applyAlignment="1">
      <alignment horizontal="center" wrapText="1"/>
    </xf>
    <xf numFmtId="177" fontId="18" fillId="0" borderId="41" xfId="0" applyNumberFormat="1" applyFont="1" applyFill="1" applyBorder="1" applyAlignment="1">
      <alignment/>
    </xf>
    <xf numFmtId="3" fontId="4" fillId="0" borderId="0" xfId="0" applyFont="1" applyBorder="1" applyAlignment="1">
      <alignment wrapText="1"/>
    </xf>
    <xf numFmtId="3" fontId="11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4" fillId="0" borderId="0" xfId="0" applyFont="1" applyFill="1" applyAlignment="1">
      <alignment wrapText="1"/>
    </xf>
    <xf numFmtId="3" fontId="4" fillId="0" borderId="0" xfId="0" applyFont="1" applyAlignment="1">
      <alignment wrapText="1"/>
    </xf>
    <xf numFmtId="3" fontId="4" fillId="0" borderId="11" xfId="0" applyFont="1" applyBorder="1" applyAlignment="1">
      <alignment wrapText="1"/>
    </xf>
    <xf numFmtId="177" fontId="4" fillId="0" borderId="11" xfId="0" applyNumberFormat="1" applyFont="1" applyBorder="1" applyAlignment="1">
      <alignment/>
    </xf>
    <xf numFmtId="177" fontId="19" fillId="0" borderId="11" xfId="0" applyNumberFormat="1" applyFont="1" applyBorder="1" applyAlignment="1">
      <alignment/>
    </xf>
    <xf numFmtId="3" fontId="18" fillId="0" borderId="12" xfId="0" applyFont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3" fontId="19" fillId="0" borderId="12" xfId="0" applyFont="1" applyBorder="1" applyAlignment="1">
      <alignment wrapText="1"/>
    </xf>
    <xf numFmtId="177" fontId="19" fillId="0" borderId="12" xfId="0" applyNumberFormat="1" applyFont="1" applyBorder="1" applyAlignment="1">
      <alignment/>
    </xf>
    <xf numFmtId="3" fontId="3" fillId="0" borderId="0" xfId="0" applyFont="1" applyAlignment="1">
      <alignment/>
    </xf>
    <xf numFmtId="3" fontId="19" fillId="0" borderId="0" xfId="0" applyFont="1" applyAlignment="1">
      <alignment/>
    </xf>
    <xf numFmtId="3" fontId="4" fillId="0" borderId="12" xfId="0" applyFont="1" applyBorder="1" applyAlignment="1">
      <alignment wrapText="1"/>
    </xf>
    <xf numFmtId="3" fontId="4" fillId="0" borderId="12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177" fontId="18" fillId="0" borderId="41" xfId="0" applyNumberFormat="1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3" fontId="20" fillId="0" borderId="0" xfId="0" applyFont="1" applyBorder="1" applyAlignment="1">
      <alignment wrapText="1"/>
    </xf>
    <xf numFmtId="3" fontId="20" fillId="0" borderId="0" xfId="0" applyFont="1" applyBorder="1" applyAlignment="1">
      <alignment horizontal="center"/>
    </xf>
    <xf numFmtId="3" fontId="20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4" fillId="0" borderId="0" xfId="0" applyFont="1" applyAlignment="1">
      <alignment wrapText="1"/>
    </xf>
    <xf numFmtId="3" fontId="5" fillId="9" borderId="16" xfId="0" applyFont="1" applyFill="1" applyBorder="1" applyAlignment="1">
      <alignment horizontal="center" wrapText="1"/>
    </xf>
    <xf numFmtId="3" fontId="8" fillId="0" borderId="11" xfId="0" applyFont="1" applyBorder="1" applyAlignment="1">
      <alignment/>
    </xf>
    <xf numFmtId="177" fontId="8" fillId="0" borderId="10" xfId="0" applyNumberFormat="1" applyFont="1" applyBorder="1" applyAlignment="1">
      <alignment/>
    </xf>
    <xf numFmtId="3" fontId="8" fillId="0" borderId="17" xfId="0" applyFont="1" applyBorder="1" applyAlignment="1">
      <alignment/>
    </xf>
    <xf numFmtId="177" fontId="8" fillId="0" borderId="14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3" fontId="5" fillId="9" borderId="16" xfId="0" applyFont="1" applyFill="1" applyBorder="1" applyAlignment="1">
      <alignment horizontal="center" vertical="center" wrapText="1"/>
    </xf>
    <xf numFmtId="177" fontId="5" fillId="10" borderId="0" xfId="0" applyNumberFormat="1" applyFont="1" applyFill="1" applyBorder="1" applyAlignment="1">
      <alignment horizontal="center" vertical="center" wrapText="1"/>
    </xf>
    <xf numFmtId="3" fontId="18" fillId="0" borderId="18" xfId="0" applyFont="1" applyBorder="1" applyAlignment="1">
      <alignment wrapText="1"/>
    </xf>
    <xf numFmtId="3" fontId="18" fillId="0" borderId="12" xfId="0" applyNumberFormat="1" applyFont="1" applyBorder="1" applyAlignment="1">
      <alignment/>
    </xf>
    <xf numFmtId="177" fontId="18" fillId="0" borderId="18" xfId="0" applyNumberFormat="1" applyFont="1" applyBorder="1" applyAlignment="1">
      <alignment/>
    </xf>
    <xf numFmtId="3" fontId="18" fillId="0" borderId="0" xfId="0" applyFont="1" applyAlignment="1">
      <alignment/>
    </xf>
    <xf numFmtId="3" fontId="18" fillId="0" borderId="12" xfId="0" applyFont="1" applyBorder="1" applyAlignment="1">
      <alignment/>
    </xf>
    <xf numFmtId="3" fontId="18" fillId="0" borderId="42" xfId="0" applyFont="1" applyBorder="1" applyAlignment="1">
      <alignment wrapText="1"/>
    </xf>
    <xf numFmtId="3" fontId="18" fillId="0" borderId="22" xfId="0" applyFont="1" applyBorder="1" applyAlignment="1">
      <alignment/>
    </xf>
    <xf numFmtId="177" fontId="18" fillId="0" borderId="42" xfId="0" applyNumberFormat="1" applyFont="1" applyBorder="1" applyAlignment="1">
      <alignment/>
    </xf>
    <xf numFmtId="3" fontId="1" fillId="0" borderId="14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/>
    </xf>
    <xf numFmtId="3" fontId="4" fillId="0" borderId="15" xfId="0" applyFont="1" applyBorder="1" applyAlignment="1">
      <alignment wrapText="1"/>
    </xf>
    <xf numFmtId="177" fontId="4" fillId="0" borderId="43" xfId="0" applyNumberFormat="1" applyFont="1" applyBorder="1" applyAlignment="1">
      <alignment/>
    </xf>
    <xf numFmtId="177" fontId="18" fillId="0" borderId="2" xfId="0" applyNumberFormat="1" applyFont="1" applyBorder="1" applyAlignment="1">
      <alignment/>
    </xf>
    <xf numFmtId="3" fontId="18" fillId="0" borderId="11" xfId="0" applyFont="1" applyBorder="1" applyAlignment="1">
      <alignment/>
    </xf>
    <xf numFmtId="3" fontId="18" fillId="0" borderId="7" xfId="0" applyFont="1" applyBorder="1" applyAlignment="1">
      <alignment wrapText="1"/>
    </xf>
    <xf numFmtId="3" fontId="18" fillId="0" borderId="7" xfId="0" applyNumberFormat="1" applyFont="1" applyBorder="1" applyAlignment="1">
      <alignment/>
    </xf>
    <xf numFmtId="177" fontId="18" fillId="0" borderId="5" xfId="0" applyNumberFormat="1" applyFont="1" applyBorder="1" applyAlignment="1">
      <alignment/>
    </xf>
    <xf numFmtId="177" fontId="1" fillId="0" borderId="17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/>
    </xf>
    <xf numFmtId="3" fontId="22" fillId="0" borderId="0" xfId="0" applyFont="1" applyAlignment="1">
      <alignment/>
    </xf>
    <xf numFmtId="3" fontId="24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3" fontId="25" fillId="0" borderId="0" xfId="0" applyFont="1" applyAlignment="1">
      <alignment/>
    </xf>
    <xf numFmtId="3" fontId="23" fillId="0" borderId="0" xfId="0" applyFont="1" applyAlignment="1">
      <alignment horizontal="left"/>
    </xf>
    <xf numFmtId="3" fontId="0" fillId="0" borderId="0" xfId="0" applyAlignment="1">
      <alignment horizontal="left"/>
    </xf>
    <xf numFmtId="177" fontId="7" fillId="8" borderId="44" xfId="0" applyNumberFormat="1" applyFont="1" applyFill="1" applyBorder="1" applyAlignment="1">
      <alignment horizontal="center" vertical="center" wrapText="1"/>
    </xf>
    <xf numFmtId="3" fontId="5" fillId="10" borderId="45" xfId="0" applyFont="1" applyFill="1" applyBorder="1" applyAlignment="1">
      <alignment horizontal="center" wrapText="1"/>
    </xf>
    <xf numFmtId="1" fontId="4" fillId="0" borderId="27" xfId="0" applyNumberFormat="1" applyFont="1" applyBorder="1" applyAlignment="1">
      <alignment horizontal="center"/>
    </xf>
    <xf numFmtId="4" fontId="19" fillId="0" borderId="46" xfId="0" applyNumberFormat="1" applyFont="1" applyBorder="1" applyAlignment="1">
      <alignment horizontal="right" wrapText="1"/>
    </xf>
    <xf numFmtId="4" fontId="4" fillId="0" borderId="46" xfId="0" applyNumberFormat="1" applyFont="1" applyBorder="1" applyAlignment="1">
      <alignment horizontal="right" wrapText="1"/>
    </xf>
    <xf numFmtId="1" fontId="19" fillId="0" borderId="27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right" wrapText="1"/>
    </xf>
    <xf numFmtId="1" fontId="19" fillId="0" borderId="27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4" fontId="18" fillId="0" borderId="46" xfId="0" applyNumberFormat="1" applyFont="1" applyBorder="1" applyAlignment="1">
      <alignment horizontal="right" wrapText="1"/>
    </xf>
    <xf numFmtId="1" fontId="4" fillId="0" borderId="31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78" fontId="4" fillId="0" borderId="46" xfId="0" applyNumberFormat="1" applyFont="1" applyBorder="1" applyAlignment="1">
      <alignment horizontal="right" wrapText="1"/>
    </xf>
    <xf numFmtId="1" fontId="19" fillId="0" borderId="31" xfId="0" applyNumberFormat="1" applyFont="1" applyBorder="1" applyAlignment="1">
      <alignment horizontal="center"/>
    </xf>
    <xf numFmtId="178" fontId="19" fillId="0" borderId="46" xfId="0" applyNumberFormat="1" applyFont="1" applyBorder="1" applyAlignment="1">
      <alignment horizontal="right" wrapText="1"/>
    </xf>
    <xf numFmtId="1" fontId="19" fillId="0" borderId="27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wrapText="1"/>
    </xf>
    <xf numFmtId="4" fontId="4" fillId="0" borderId="46" xfId="0" applyNumberFormat="1" applyFont="1" applyBorder="1" applyAlignment="1">
      <alignment/>
    </xf>
    <xf numFmtId="1" fontId="19" fillId="0" borderId="31" xfId="0" applyNumberFormat="1" applyFont="1" applyBorder="1" applyAlignment="1">
      <alignment horizontal="center" wrapText="1"/>
    </xf>
    <xf numFmtId="4" fontId="19" fillId="0" borderId="47" xfId="0" applyNumberFormat="1" applyFont="1" applyBorder="1" applyAlignment="1">
      <alignment horizontal="right" wrapText="1"/>
    </xf>
    <xf numFmtId="3" fontId="1" fillId="0" borderId="6" xfId="0" applyFont="1" applyBorder="1" applyAlignment="1">
      <alignment horizontal="center" vertical="center"/>
    </xf>
    <xf numFmtId="177" fontId="1" fillId="0" borderId="41" xfId="0" applyNumberFormat="1" applyFont="1" applyBorder="1" applyAlignment="1">
      <alignment vertical="center"/>
    </xf>
    <xf numFmtId="177" fontId="5" fillId="9" borderId="44" xfId="0" applyNumberFormat="1" applyFont="1" applyFill="1" applyBorder="1" applyAlignment="1">
      <alignment horizontal="center" vertical="center" wrapText="1"/>
    </xf>
    <xf numFmtId="177" fontId="5" fillId="10" borderId="48" xfId="0" applyNumberFormat="1" applyFont="1" applyFill="1" applyBorder="1" applyAlignment="1">
      <alignment horizontal="center" vertical="center" wrapText="1"/>
    </xf>
    <xf numFmtId="4" fontId="19" fillId="0" borderId="46" xfId="0" applyNumberFormat="1" applyFont="1" applyBorder="1" applyAlignment="1">
      <alignment/>
    </xf>
    <xf numFmtId="1" fontId="18" fillId="0" borderId="31" xfId="0" applyNumberFormat="1" applyFont="1" applyBorder="1" applyAlignment="1">
      <alignment horizontal="center"/>
    </xf>
    <xf numFmtId="4" fontId="18" fillId="0" borderId="46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4" fontId="19" fillId="0" borderId="46" xfId="0" applyNumberFormat="1" applyFont="1" applyBorder="1" applyAlignment="1">
      <alignment/>
    </xf>
    <xf numFmtId="178" fontId="4" fillId="0" borderId="46" xfId="0" applyNumberFormat="1" applyFont="1" applyBorder="1" applyAlignment="1">
      <alignment/>
    </xf>
    <xf numFmtId="178" fontId="19" fillId="0" borderId="46" xfId="0" applyNumberFormat="1" applyFont="1" applyBorder="1" applyAlignment="1">
      <alignment/>
    </xf>
    <xf numFmtId="1" fontId="18" fillId="0" borderId="49" xfId="0" applyNumberFormat="1" applyFont="1" applyBorder="1" applyAlignment="1">
      <alignment horizontal="center"/>
    </xf>
    <xf numFmtId="4" fontId="18" fillId="0" borderId="50" xfId="0" applyNumberFormat="1" applyFont="1" applyBorder="1" applyAlignment="1">
      <alignment/>
    </xf>
    <xf numFmtId="3" fontId="1" fillId="0" borderId="25" xfId="0" applyFont="1" applyBorder="1" applyAlignment="1">
      <alignment horizontal="center" vertical="center"/>
    </xf>
    <xf numFmtId="177" fontId="1" fillId="0" borderId="51" xfId="0" applyNumberFormat="1" applyFont="1" applyBorder="1" applyAlignment="1">
      <alignment vertical="center"/>
    </xf>
    <xf numFmtId="177" fontId="7" fillId="8" borderId="52" xfId="0" applyNumberFormat="1" applyFont="1" applyFill="1" applyBorder="1" applyAlignment="1">
      <alignment horizontal="center" vertical="center" wrapText="1"/>
    </xf>
    <xf numFmtId="3" fontId="8" fillId="0" borderId="27" xfId="0" applyFont="1" applyBorder="1" applyAlignment="1">
      <alignment horizontal="center"/>
    </xf>
    <xf numFmtId="177" fontId="8" fillId="0" borderId="28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" fontId="8" fillId="0" borderId="54" xfId="0" applyNumberFormat="1" applyFont="1" applyBorder="1" applyAlignment="1">
      <alignment horizontal="center"/>
    </xf>
    <xf numFmtId="177" fontId="8" fillId="0" borderId="55" xfId="0" applyNumberFormat="1" applyFont="1" applyBorder="1" applyAlignment="1">
      <alignment/>
    </xf>
    <xf numFmtId="3" fontId="8" fillId="0" borderId="54" xfId="0" applyFont="1" applyBorder="1" applyAlignment="1">
      <alignment horizontal="center"/>
    </xf>
    <xf numFmtId="3" fontId="1" fillId="0" borderId="41" xfId="0" applyFont="1" applyBorder="1" applyAlignment="1">
      <alignment vertical="center"/>
    </xf>
    <xf numFmtId="177" fontId="1" fillId="0" borderId="56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177" fontId="18" fillId="0" borderId="47" xfId="0" applyNumberFormat="1" applyFont="1" applyBorder="1" applyAlignment="1">
      <alignment/>
    </xf>
    <xf numFmtId="1" fontId="18" fillId="0" borderId="31" xfId="0" applyNumberFormat="1" applyFont="1" applyBorder="1" applyAlignment="1">
      <alignment horizontal="center" vertical="center"/>
    </xf>
    <xf numFmtId="1" fontId="18" fillId="0" borderId="57" xfId="0" applyNumberFormat="1" applyFont="1" applyBorder="1" applyAlignment="1">
      <alignment horizontal="center"/>
    </xf>
    <xf numFmtId="177" fontId="18" fillId="0" borderId="58" xfId="0" applyNumberFormat="1" applyFont="1" applyBorder="1" applyAlignment="1">
      <alignment/>
    </xf>
    <xf numFmtId="1" fontId="1" fillId="0" borderId="54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/>
    </xf>
    <xf numFmtId="177" fontId="4" fillId="0" borderId="59" xfId="0" applyNumberFormat="1" applyFont="1" applyBorder="1" applyAlignment="1">
      <alignment/>
    </xf>
    <xf numFmtId="177" fontId="18" fillId="0" borderId="53" xfId="0" applyNumberFormat="1" applyFont="1" applyBorder="1" applyAlignment="1">
      <alignment/>
    </xf>
    <xf numFmtId="177" fontId="18" fillId="0" borderId="46" xfId="0" applyNumberFormat="1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18" fillId="0" borderId="28" xfId="0" applyNumberFormat="1" applyFont="1" applyBorder="1" applyAlignment="1">
      <alignment/>
    </xf>
    <xf numFmtId="1" fontId="18" fillId="0" borderId="36" xfId="0" applyNumberFormat="1" applyFont="1" applyBorder="1" applyAlignment="1">
      <alignment horizontal="center"/>
    </xf>
    <xf numFmtId="177" fontId="18" fillId="0" borderId="60" xfId="0" applyNumberFormat="1" applyFont="1" applyBorder="1" applyAlignment="1">
      <alignment/>
    </xf>
    <xf numFmtId="3" fontId="1" fillId="0" borderId="54" xfId="0" applyFont="1" applyBorder="1" applyAlignment="1">
      <alignment horizontal="center" vertical="center"/>
    </xf>
    <xf numFmtId="177" fontId="1" fillId="0" borderId="55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177" fontId="1" fillId="0" borderId="39" xfId="0" applyNumberFormat="1" applyFont="1" applyBorder="1" applyAlignment="1">
      <alignment vertical="center"/>
    </xf>
    <xf numFmtId="177" fontId="1" fillId="0" borderId="61" xfId="0" applyNumberFormat="1" applyFont="1" applyBorder="1" applyAlignment="1">
      <alignment vertical="center"/>
    </xf>
    <xf numFmtId="177" fontId="5" fillId="5" borderId="25" xfId="0" applyNumberFormat="1" applyFont="1" applyFill="1" applyBorder="1" applyAlignment="1">
      <alignment horizontal="center" wrapText="1"/>
    </xf>
    <xf numFmtId="3" fontId="7" fillId="8" borderId="35" xfId="0" applyNumberFormat="1" applyFont="1" applyFill="1" applyBorder="1" applyAlignment="1">
      <alignment horizontal="centerContinuous" wrapText="1"/>
    </xf>
    <xf numFmtId="3" fontId="5" fillId="9" borderId="35" xfId="0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177" fontId="4" fillId="2" borderId="9" xfId="0" applyNumberFormat="1" applyFont="1" applyFill="1" applyBorder="1" applyAlignment="1">
      <alignment/>
    </xf>
    <xf numFmtId="177" fontId="4" fillId="2" borderId="11" xfId="0" applyNumberFormat="1" applyFont="1" applyFill="1" applyBorder="1" applyAlignment="1">
      <alignment/>
    </xf>
    <xf numFmtId="177" fontId="4" fillId="2" borderId="12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4" fontId="5" fillId="0" borderId="32" xfId="0" applyNumberFormat="1" applyFont="1" applyBorder="1" applyAlignment="1">
      <alignment horizontal="right"/>
    </xf>
    <xf numFmtId="4" fontId="5" fillId="0" borderId="60" xfId="0" applyNumberFormat="1" applyFont="1" applyBorder="1" applyAlignment="1">
      <alignment horizontal="right"/>
    </xf>
    <xf numFmtId="4" fontId="5" fillId="0" borderId="62" xfId="0" applyNumberFormat="1" applyFont="1" applyBorder="1" applyAlignment="1">
      <alignment horizontal="right"/>
    </xf>
    <xf numFmtId="4" fontId="4" fillId="0" borderId="60" xfId="0" applyNumberFormat="1" applyFont="1" applyBorder="1" applyAlignment="1">
      <alignment horizontal="right"/>
    </xf>
    <xf numFmtId="4" fontId="5" fillId="0" borderId="61" xfId="0" applyNumberFormat="1" applyFont="1" applyBorder="1" applyAlignment="1">
      <alignment horizontal="right"/>
    </xf>
    <xf numFmtId="4" fontId="1" fillId="9" borderId="60" xfId="0" applyNumberFormat="1" applyFont="1" applyFill="1" applyBorder="1" applyAlignment="1">
      <alignment horizontal="right" vertical="center"/>
    </xf>
    <xf numFmtId="4" fontId="1" fillId="9" borderId="63" xfId="0" applyNumberFormat="1" applyFont="1" applyFill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9" borderId="51" xfId="0" applyNumberFormat="1" applyFont="1" applyFill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49" fontId="1" fillId="0" borderId="35" xfId="0" applyNumberFormat="1" applyFont="1" applyBorder="1" applyAlignment="1">
      <alignment horizontal="center" vertical="center"/>
    </xf>
    <xf numFmtId="177" fontId="1" fillId="0" borderId="35" xfId="0" applyNumberFormat="1" applyFont="1" applyBorder="1" applyAlignment="1">
      <alignment vertical="center"/>
    </xf>
    <xf numFmtId="4" fontId="1" fillId="0" borderId="63" xfId="0" applyNumberFormat="1" applyFont="1" applyBorder="1" applyAlignment="1">
      <alignment horizontal="right" vertical="center"/>
    </xf>
    <xf numFmtId="1" fontId="18" fillId="0" borderId="64" xfId="0" applyNumberFormat="1" applyFont="1" applyBorder="1" applyAlignment="1">
      <alignment horizontal="center" wrapText="1"/>
    </xf>
    <xf numFmtId="3" fontId="18" fillId="0" borderId="56" xfId="0" applyFont="1" applyBorder="1" applyAlignment="1">
      <alignment wrapText="1"/>
    </xf>
    <xf numFmtId="3" fontId="18" fillId="0" borderId="65" xfId="0" applyFont="1" applyBorder="1" applyAlignment="1">
      <alignment horizontal="center"/>
    </xf>
    <xf numFmtId="4" fontId="18" fillId="0" borderId="66" xfId="0" applyNumberFormat="1" applyFont="1" applyBorder="1" applyAlignment="1">
      <alignment horizontal="right" wrapText="1"/>
    </xf>
    <xf numFmtId="3" fontId="17" fillId="0" borderId="27" xfId="0" applyFont="1" applyBorder="1" applyAlignment="1">
      <alignment horizontal="center" wrapText="1"/>
    </xf>
    <xf numFmtId="177" fontId="5" fillId="10" borderId="0" xfId="0" applyNumberFormat="1" applyFont="1" applyFill="1" applyBorder="1" applyAlignment="1">
      <alignment horizontal="center" wrapText="1"/>
    </xf>
    <xf numFmtId="177" fontId="0" fillId="0" borderId="0" xfId="0" applyNumberFormat="1" applyFont="1" applyAlignment="1">
      <alignment/>
    </xf>
    <xf numFmtId="177" fontId="4" fillId="0" borderId="13" xfId="0" applyNumberFormat="1" applyFont="1" applyBorder="1" applyAlignment="1">
      <alignment/>
    </xf>
    <xf numFmtId="4" fontId="4" fillId="0" borderId="53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4" fontId="4" fillId="0" borderId="59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4" fillId="0" borderId="0" xfId="0" applyFont="1" applyBorder="1" applyAlignment="1">
      <alignment wrapText="1"/>
    </xf>
    <xf numFmtId="178" fontId="19" fillId="0" borderId="46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/>
    </xf>
    <xf numFmtId="177" fontId="5" fillId="7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/>
    </xf>
    <xf numFmtId="4" fontId="8" fillId="0" borderId="4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left" indent="3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" fontId="4" fillId="0" borderId="6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177" fontId="4" fillId="0" borderId="6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3" fontId="4" fillId="0" borderId="0" xfId="0" applyFont="1" applyFill="1" applyAlignment="1">
      <alignment/>
    </xf>
    <xf numFmtId="3" fontId="4" fillId="0" borderId="0" xfId="0" applyFont="1" applyFill="1" applyAlignment="1">
      <alignment vertical="center"/>
    </xf>
    <xf numFmtId="1" fontId="4" fillId="0" borderId="0" xfId="0" applyNumberFormat="1" applyFont="1" applyBorder="1" applyAlignment="1">
      <alignment horizontal="left" vertical="center" indent="3"/>
    </xf>
    <xf numFmtId="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7" xfId="0" applyNumberFormat="1" applyFont="1" applyBorder="1" applyAlignment="1">
      <alignment/>
    </xf>
    <xf numFmtId="4" fontId="5" fillId="0" borderId="55" xfId="0" applyNumberFormat="1" applyFont="1" applyBorder="1" applyAlignment="1">
      <alignment horizontal="right"/>
    </xf>
    <xf numFmtId="177" fontId="27" fillId="11" borderId="68" xfId="0" applyNumberFormat="1" applyFont="1" applyFill="1" applyBorder="1" applyAlignment="1">
      <alignment horizontal="center" vertical="center"/>
    </xf>
    <xf numFmtId="3" fontId="27" fillId="11" borderId="68" xfId="0" applyNumberFormat="1" applyFont="1" applyFill="1" applyBorder="1" applyAlignment="1">
      <alignment horizontal="center" vertical="center"/>
    </xf>
    <xf numFmtId="3" fontId="0" fillId="0" borderId="0" xfId="0" applyFont="1" applyBorder="1" applyAlignment="1">
      <alignment/>
    </xf>
    <xf numFmtId="177" fontId="28" fillId="11" borderId="68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left"/>
    </xf>
    <xf numFmtId="3" fontId="32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177" fontId="33" fillId="0" borderId="0" xfId="0" applyNumberFormat="1" applyFont="1" applyBorder="1" applyAlignment="1">
      <alignment/>
    </xf>
    <xf numFmtId="3" fontId="30" fillId="0" borderId="0" xfId="0" applyFont="1" applyBorder="1" applyAlignment="1">
      <alignment/>
    </xf>
    <xf numFmtId="49" fontId="32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/>
    </xf>
    <xf numFmtId="177" fontId="32" fillId="0" borderId="0" xfId="0" applyNumberFormat="1" applyFont="1" applyBorder="1" applyAlignment="1">
      <alignment horizontal="right"/>
    </xf>
    <xf numFmtId="177" fontId="32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center"/>
    </xf>
    <xf numFmtId="3" fontId="34" fillId="0" borderId="0" xfId="0" applyFont="1" applyBorder="1" applyAlignment="1">
      <alignment/>
    </xf>
    <xf numFmtId="177" fontId="32" fillId="0" borderId="0" xfId="0" applyNumberFormat="1" applyFont="1" applyBorder="1" applyAlignment="1">
      <alignment horizontal="left"/>
    </xf>
    <xf numFmtId="177" fontId="32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wrapText="1"/>
    </xf>
    <xf numFmtId="3" fontId="35" fillId="0" borderId="0" xfId="0" applyFont="1" applyBorder="1" applyAlignment="1">
      <alignment/>
    </xf>
    <xf numFmtId="3" fontId="4" fillId="0" borderId="0" xfId="0" applyFont="1" applyFill="1" applyBorder="1" applyAlignment="1">
      <alignment/>
    </xf>
    <xf numFmtId="177" fontId="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wrapText="1"/>
    </xf>
    <xf numFmtId="3" fontId="33" fillId="0" borderId="0" xfId="0" applyNumberFormat="1" applyFont="1" applyBorder="1" applyAlignment="1">
      <alignment/>
    </xf>
    <xf numFmtId="177" fontId="33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/>
    </xf>
    <xf numFmtId="49" fontId="8" fillId="9" borderId="0" xfId="0" applyNumberFormat="1" applyFont="1" applyFill="1" applyBorder="1" applyAlignment="1">
      <alignment horizontal="left" indent="1"/>
    </xf>
    <xf numFmtId="49" fontId="5" fillId="12" borderId="0" xfId="0" applyNumberFormat="1" applyFont="1" applyFill="1" applyBorder="1" applyAlignment="1">
      <alignment horizontal="center"/>
    </xf>
    <xf numFmtId="49" fontId="5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3" fontId="1" fillId="12" borderId="0" xfId="0" applyFont="1" applyFill="1" applyBorder="1" applyAlignment="1">
      <alignment wrapText="1"/>
    </xf>
    <xf numFmtId="3" fontId="1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177" fontId="3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8" fillId="9" borderId="0" xfId="0" applyNumberFormat="1" applyFont="1" applyFill="1" applyBorder="1" applyAlignment="1">
      <alignment/>
    </xf>
    <xf numFmtId="177" fontId="8" fillId="9" borderId="0" xfId="0" applyNumberFormat="1" applyFont="1" applyFill="1" applyBorder="1" applyAlignment="1">
      <alignment/>
    </xf>
    <xf numFmtId="3" fontId="8" fillId="9" borderId="0" xfId="0" applyFont="1" applyFill="1" applyBorder="1" applyAlignment="1">
      <alignment wrapText="1"/>
    </xf>
    <xf numFmtId="3" fontId="8" fillId="9" borderId="0" xfId="0" applyNumberFormat="1" applyFont="1" applyFill="1" applyBorder="1" applyAlignment="1">
      <alignment/>
    </xf>
    <xf numFmtId="3" fontId="8" fillId="0" borderId="0" xfId="0" applyFont="1" applyBorder="1" applyAlignment="1">
      <alignment/>
    </xf>
    <xf numFmtId="177" fontId="5" fillId="12" borderId="0" xfId="0" applyNumberFormat="1" applyFont="1" applyFill="1" applyBorder="1" applyAlignment="1">
      <alignment/>
    </xf>
    <xf numFmtId="49" fontId="5" fillId="12" borderId="0" xfId="0" applyNumberFormat="1" applyFont="1" applyFill="1" applyBorder="1" applyAlignment="1">
      <alignment horizontal="left"/>
    </xf>
    <xf numFmtId="177" fontId="31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/>
    </xf>
    <xf numFmtId="177" fontId="33" fillId="0" borderId="0" xfId="0" applyNumberFormat="1" applyFont="1" applyFill="1" applyBorder="1" applyAlignment="1">
      <alignment/>
    </xf>
    <xf numFmtId="49" fontId="33" fillId="0" borderId="0" xfId="0" applyNumberFormat="1" applyFont="1" applyBorder="1" applyAlignment="1">
      <alignment horizontal="center"/>
    </xf>
    <xf numFmtId="49" fontId="33" fillId="0" borderId="0" xfId="0" applyNumberFormat="1" applyFont="1" applyBorder="1" applyAlignment="1">
      <alignment/>
    </xf>
    <xf numFmtId="3" fontId="33" fillId="0" borderId="0" xfId="0" applyFont="1" applyBorder="1" applyAlignment="1">
      <alignment/>
    </xf>
    <xf numFmtId="49" fontId="32" fillId="0" borderId="0" xfId="0" applyNumberFormat="1" applyFont="1" applyBorder="1" applyAlignment="1">
      <alignment horizontal="center" vertical="top"/>
    </xf>
    <xf numFmtId="49" fontId="32" fillId="0" borderId="0" xfId="0" applyNumberFormat="1" applyFont="1" applyBorder="1" applyAlignment="1">
      <alignment vertical="top"/>
    </xf>
    <xf numFmtId="177" fontId="31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3" fontId="0" fillId="0" borderId="0" xfId="0" applyFont="1" applyBorder="1" applyAlignment="1">
      <alignment/>
    </xf>
    <xf numFmtId="49" fontId="1" fillId="12" borderId="0" xfId="0" applyNumberFormat="1" applyFont="1" applyFill="1" applyBorder="1" applyAlignment="1">
      <alignment horizontal="left"/>
    </xf>
    <xf numFmtId="49" fontId="1" fillId="12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3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3" fontId="19" fillId="0" borderId="0" xfId="0" applyFont="1" applyFill="1" applyBorder="1" applyAlignment="1">
      <alignment horizontal="center" textRotation="45" wrapText="1"/>
    </xf>
    <xf numFmtId="172" fontId="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wrapText="1"/>
    </xf>
    <xf numFmtId="177" fontId="1" fillId="0" borderId="0" xfId="0" applyNumberFormat="1" applyFont="1" applyBorder="1" applyAlignment="1">
      <alignment/>
    </xf>
    <xf numFmtId="3" fontId="14" fillId="0" borderId="0" xfId="0" applyFont="1" applyBorder="1" applyAlignment="1">
      <alignment wrapText="1"/>
    </xf>
    <xf numFmtId="1" fontId="33" fillId="0" borderId="0" xfId="0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3" fontId="31" fillId="0" borderId="0" xfId="0" applyFont="1" applyBorder="1" applyAlignment="1">
      <alignment/>
    </xf>
    <xf numFmtId="2" fontId="32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49" fontId="32" fillId="0" borderId="0" xfId="0" applyNumberFormat="1" applyFont="1" applyAlignment="1">
      <alignment horizontal="center"/>
    </xf>
    <xf numFmtId="3" fontId="32" fillId="0" borderId="0" xfId="0" applyFont="1" applyAlignment="1">
      <alignment/>
    </xf>
    <xf numFmtId="177" fontId="32" fillId="0" borderId="0" xfId="0" applyNumberFormat="1" applyFont="1" applyBorder="1" applyAlignment="1">
      <alignment wrapText="1"/>
    </xf>
    <xf numFmtId="172" fontId="32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 indent="1"/>
    </xf>
    <xf numFmtId="172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31" fillId="0" borderId="0" xfId="0" applyNumberFormat="1" applyFont="1" applyFill="1" applyBorder="1" applyAlignment="1">
      <alignment/>
    </xf>
    <xf numFmtId="3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172" fontId="1" fillId="12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left" wrapText="1"/>
    </xf>
    <xf numFmtId="177" fontId="32" fillId="0" borderId="0" xfId="0" applyNumberFormat="1" applyFont="1" applyBorder="1" applyAlignment="1">
      <alignment horizontal="left" wrapText="1"/>
    </xf>
    <xf numFmtId="177" fontId="5" fillId="0" borderId="0" xfId="0" applyNumberFormat="1" applyFont="1" applyFill="1" applyBorder="1" applyAlignment="1">
      <alignment vertical="center"/>
    </xf>
    <xf numFmtId="172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4" fontId="8" fillId="5" borderId="7" xfId="0" applyNumberFormat="1" applyFont="1" applyFill="1" applyBorder="1" applyAlignment="1">
      <alignment vertical="center"/>
    </xf>
    <xf numFmtId="4" fontId="8" fillId="5" borderId="69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wrapText="1"/>
    </xf>
    <xf numFmtId="177" fontId="5" fillId="0" borderId="10" xfId="0" applyNumberFormat="1" applyFont="1" applyFill="1" applyBorder="1" applyAlignment="1">
      <alignment horizontal="right"/>
    </xf>
    <xf numFmtId="177" fontId="5" fillId="0" borderId="46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 horizontal="center"/>
    </xf>
    <xf numFmtId="3" fontId="6" fillId="0" borderId="0" xfId="0" applyFont="1" applyAlignment="1">
      <alignment horizontal="center"/>
    </xf>
    <xf numFmtId="3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179" fontId="4" fillId="0" borderId="46" xfId="0" applyNumberFormat="1" applyFont="1" applyBorder="1" applyAlignment="1">
      <alignment horizontal="right" wrapText="1"/>
    </xf>
    <xf numFmtId="177" fontId="8" fillId="0" borderId="0" xfId="0" applyNumberFormat="1" applyFont="1" applyAlignment="1">
      <alignment/>
    </xf>
    <xf numFmtId="4" fontId="4" fillId="0" borderId="53" xfId="0" applyNumberFormat="1" applyFont="1" applyBorder="1" applyAlignment="1">
      <alignment/>
    </xf>
    <xf numFmtId="4" fontId="19" fillId="0" borderId="53" xfId="0" applyNumberFormat="1" applyFont="1" applyBorder="1" applyAlignment="1">
      <alignment/>
    </xf>
    <xf numFmtId="3" fontId="4" fillId="0" borderId="10" xfId="0" applyFont="1" applyFill="1" applyBorder="1" applyAlignment="1">
      <alignment horizontal="right"/>
    </xf>
    <xf numFmtId="177" fontId="4" fillId="0" borderId="46" xfId="0" applyNumberFormat="1" applyFont="1" applyFill="1" applyBorder="1" applyAlignment="1">
      <alignment horizontal="right"/>
    </xf>
    <xf numFmtId="3" fontId="4" fillId="0" borderId="57" xfId="0" applyFont="1" applyBorder="1" applyAlignment="1">
      <alignment/>
    </xf>
    <xf numFmtId="1" fontId="4" fillId="0" borderId="22" xfId="0" applyNumberFormat="1" applyFont="1" applyBorder="1" applyAlignment="1">
      <alignment/>
    </xf>
    <xf numFmtId="177" fontId="4" fillId="0" borderId="42" xfId="0" applyNumberFormat="1" applyFont="1" applyBorder="1" applyAlignment="1">
      <alignment/>
    </xf>
    <xf numFmtId="3" fontId="4" fillId="0" borderId="22" xfId="0" applyFont="1" applyBorder="1" applyAlignment="1">
      <alignment/>
    </xf>
    <xf numFmtId="177" fontId="7" fillId="8" borderId="25" xfId="0" applyNumberFormat="1" applyFont="1" applyFill="1" applyBorder="1" applyAlignment="1">
      <alignment horizontal="centerContinuous" wrapText="1"/>
    </xf>
    <xf numFmtId="3" fontId="5" fillId="10" borderId="50" xfId="0" applyFont="1" applyFill="1" applyBorder="1" applyAlignment="1">
      <alignment horizontal="center" wrapText="1"/>
    </xf>
    <xf numFmtId="177" fontId="5" fillId="9" borderId="25" xfId="0" applyNumberFormat="1" applyFont="1" applyFill="1" applyBorder="1" applyAlignment="1">
      <alignment horizontal="center" wrapText="1"/>
    </xf>
    <xf numFmtId="177" fontId="5" fillId="10" borderId="25" xfId="0" applyNumberFormat="1" applyFont="1" applyFill="1" applyBorder="1" applyAlignment="1">
      <alignment horizontal="centerContinuous" wrapText="1"/>
    </xf>
    <xf numFmtId="3" fontId="5" fillId="10" borderId="50" xfId="0" applyFont="1" applyFill="1" applyBorder="1" applyAlignment="1">
      <alignment horizontal="center"/>
    </xf>
    <xf numFmtId="3" fontId="5" fillId="9" borderId="25" xfId="0" applyFont="1" applyFill="1" applyBorder="1" applyAlignment="1">
      <alignment horizontal="center"/>
    </xf>
    <xf numFmtId="177" fontId="5" fillId="10" borderId="25" xfId="0" applyNumberFormat="1" applyFont="1" applyFill="1" applyBorder="1" applyAlignment="1">
      <alignment horizontal="center"/>
    </xf>
    <xf numFmtId="177" fontId="7" fillId="8" borderId="50" xfId="0" applyNumberFormat="1" applyFont="1" applyFill="1" applyBorder="1" applyAlignment="1">
      <alignment horizontal="center"/>
    </xf>
    <xf numFmtId="177" fontId="5" fillId="10" borderId="25" xfId="0" applyNumberFormat="1" applyFont="1" applyFill="1" applyBorder="1" applyAlignment="1">
      <alignment horizontal="center"/>
    </xf>
    <xf numFmtId="3" fontId="4" fillId="9" borderId="25" xfId="0" applyFont="1" applyFill="1" applyBorder="1" applyAlignment="1">
      <alignment horizontal="center"/>
    </xf>
    <xf numFmtId="177" fontId="4" fillId="10" borderId="25" xfId="0" applyNumberFormat="1" applyFont="1" applyFill="1" applyBorder="1" applyAlignment="1">
      <alignment horizontal="center"/>
    </xf>
    <xf numFmtId="177" fontId="21" fillId="8" borderId="50" xfId="0" applyNumberFormat="1" applyFont="1" applyFill="1" applyBorder="1" applyAlignment="1">
      <alignment horizontal="center"/>
    </xf>
    <xf numFmtId="4" fontId="19" fillId="0" borderId="46" xfId="0" applyNumberFormat="1" applyFont="1" applyBorder="1" applyAlignment="1">
      <alignment horizontal="right" wrapText="1"/>
    </xf>
    <xf numFmtId="184" fontId="4" fillId="0" borderId="46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1" fontId="4" fillId="12" borderId="0" xfId="0" applyNumberFormat="1" applyFont="1" applyFill="1" applyBorder="1" applyAlignment="1">
      <alignment/>
    </xf>
    <xf numFmtId="1" fontId="6" fillId="9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/>
    </xf>
    <xf numFmtId="1" fontId="0" fillId="12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77" fontId="32" fillId="0" borderId="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horizontal="center"/>
    </xf>
    <xf numFmtId="177" fontId="32" fillId="0" borderId="0" xfId="0" applyNumberFormat="1" applyFont="1" applyFill="1" applyBorder="1" applyAlignment="1">
      <alignment wrapText="1"/>
    </xf>
    <xf numFmtId="4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1" fontId="36" fillId="0" borderId="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4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3" fontId="0" fillId="0" borderId="0" xfId="0" applyFont="1" applyAlignment="1">
      <alignment/>
    </xf>
    <xf numFmtId="1" fontId="19" fillId="0" borderId="0" xfId="0" applyNumberFormat="1" applyFont="1" applyBorder="1" applyAlignment="1">
      <alignment/>
    </xf>
    <xf numFmtId="177" fontId="37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3" fontId="4" fillId="0" borderId="70" xfId="0" applyFont="1" applyBorder="1" applyAlignment="1">
      <alignment/>
    </xf>
    <xf numFmtId="177" fontId="4" fillId="2" borderId="13" xfId="0" applyNumberFormat="1" applyFont="1" applyFill="1" applyBorder="1" applyAlignment="1">
      <alignment/>
    </xf>
    <xf numFmtId="3" fontId="4" fillId="0" borderId="70" xfId="0" applyFont="1" applyBorder="1" applyAlignment="1">
      <alignment horizontal="center"/>
    </xf>
    <xf numFmtId="4" fontId="4" fillId="0" borderId="71" xfId="0" applyNumberFormat="1" applyFont="1" applyBorder="1" applyAlignment="1">
      <alignment horizontal="right"/>
    </xf>
    <xf numFmtId="3" fontId="4" fillId="0" borderId="26" xfId="0" applyFont="1" applyBorder="1" applyAlignment="1">
      <alignment horizontal="center"/>
    </xf>
    <xf numFmtId="177" fontId="4" fillId="2" borderId="67" xfId="0" applyNumberFormat="1" applyFont="1" applyFill="1" applyBorder="1" applyAlignment="1">
      <alignment/>
    </xf>
    <xf numFmtId="177" fontId="5" fillId="0" borderId="72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17" fillId="0" borderId="37" xfId="0" applyFont="1" applyBorder="1" applyAlignment="1">
      <alignment horizontal="center" wrapText="1"/>
    </xf>
    <xf numFmtId="3" fontId="4" fillId="0" borderId="8" xfId="0" applyFont="1" applyBorder="1" applyAlignment="1">
      <alignment/>
    </xf>
    <xf numFmtId="177" fontId="4" fillId="2" borderId="73" xfId="0" applyNumberFormat="1" applyFont="1" applyFill="1" applyBorder="1" applyAlignment="1">
      <alignment/>
    </xf>
    <xf numFmtId="3" fontId="4" fillId="2" borderId="8" xfId="0" applyFont="1" applyFill="1" applyBorder="1" applyAlignment="1">
      <alignment/>
    </xf>
    <xf numFmtId="177" fontId="4" fillId="2" borderId="8" xfId="0" applyNumberFormat="1" applyFont="1" applyFill="1" applyBorder="1" applyAlignment="1">
      <alignment/>
    </xf>
    <xf numFmtId="177" fontId="5" fillId="0" borderId="4" xfId="0" applyNumberFormat="1" applyFont="1" applyBorder="1" applyAlignment="1">
      <alignment/>
    </xf>
    <xf numFmtId="3" fontId="5" fillId="0" borderId="7" xfId="0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4" fillId="2" borderId="22" xfId="0" applyNumberFormat="1" applyFont="1" applyFill="1" applyBorder="1" applyAlignment="1">
      <alignment/>
    </xf>
    <xf numFmtId="3" fontId="4" fillId="2" borderId="22" xfId="0" applyFont="1" applyFill="1" applyBorder="1" applyAlignment="1">
      <alignment/>
    </xf>
    <xf numFmtId="3" fontId="4" fillId="0" borderId="57" xfId="0" applyFont="1" applyBorder="1" applyAlignment="1">
      <alignment horizontal="center"/>
    </xf>
    <xf numFmtId="177" fontId="8" fillId="9" borderId="8" xfId="0" applyNumberFormat="1" applyFont="1" applyFill="1" applyBorder="1" applyAlignment="1">
      <alignment horizontal="center" vertical="center" wrapText="1"/>
    </xf>
    <xf numFmtId="177" fontId="5" fillId="9" borderId="35" xfId="0" applyNumberFormat="1" applyFont="1" applyFill="1" applyBorder="1" applyAlignment="1">
      <alignment horizontal="center" wrapText="1"/>
    </xf>
    <xf numFmtId="177" fontId="4" fillId="2" borderId="11" xfId="0" applyNumberFormat="1" applyFont="1" applyFill="1" applyBorder="1" applyAlignment="1">
      <alignment/>
    </xf>
    <xf numFmtId="172" fontId="8" fillId="9" borderId="0" xfId="0" applyNumberFormat="1" applyFont="1" applyFill="1" applyBorder="1" applyAlignment="1">
      <alignment/>
    </xf>
    <xf numFmtId="3" fontId="6" fillId="0" borderId="0" xfId="0" applyFont="1" applyBorder="1" applyAlignment="1">
      <alignment/>
    </xf>
    <xf numFmtId="49" fontId="8" fillId="12" borderId="0" xfId="0" applyNumberFormat="1" applyFont="1" applyFill="1" applyBorder="1" applyAlignment="1">
      <alignment horizontal="left" indent="1"/>
    </xf>
    <xf numFmtId="172" fontId="8" fillId="12" borderId="0" xfId="0" applyNumberFormat="1" applyFont="1" applyFill="1" applyBorder="1" applyAlignment="1">
      <alignment/>
    </xf>
    <xf numFmtId="177" fontId="8" fillId="12" borderId="0" xfId="0" applyNumberFormat="1" applyFont="1" applyFill="1" applyBorder="1" applyAlignment="1">
      <alignment/>
    </xf>
    <xf numFmtId="3" fontId="8" fillId="12" borderId="0" xfId="0" applyFont="1" applyFill="1" applyBorder="1" applyAlignment="1">
      <alignment wrapText="1"/>
    </xf>
    <xf numFmtId="1" fontId="6" fillId="12" borderId="0" xfId="0" applyNumberFormat="1" applyFont="1" applyFill="1" applyBorder="1" applyAlignment="1">
      <alignment/>
    </xf>
    <xf numFmtId="3" fontId="8" fillId="12" borderId="0" xfId="0" applyNumberFormat="1" applyFont="1" applyFill="1" applyBorder="1" applyAlignment="1">
      <alignment/>
    </xf>
    <xf numFmtId="1" fontId="8" fillId="9" borderId="0" xfId="0" applyNumberFormat="1" applyFont="1" applyFill="1" applyBorder="1" applyAlignment="1">
      <alignment wrapText="1"/>
    </xf>
    <xf numFmtId="49" fontId="6" fillId="9" borderId="0" xfId="0" applyNumberFormat="1" applyFont="1" applyFill="1" applyBorder="1" applyAlignment="1">
      <alignment wrapText="1"/>
    </xf>
    <xf numFmtId="1" fontId="8" fillId="9" borderId="0" xfId="0" applyNumberFormat="1" applyFont="1" applyFill="1" applyBorder="1" applyAlignment="1">
      <alignment/>
    </xf>
    <xf numFmtId="177" fontId="4" fillId="2" borderId="5" xfId="0" applyNumberFormat="1" applyFont="1" applyFill="1" applyBorder="1" applyAlignment="1">
      <alignment/>
    </xf>
    <xf numFmtId="177" fontId="4" fillId="2" borderId="74" xfId="0" applyNumberFormat="1" applyFont="1" applyFill="1" applyBorder="1" applyAlignment="1">
      <alignment/>
    </xf>
    <xf numFmtId="177" fontId="4" fillId="2" borderId="18" xfId="0" applyNumberFormat="1" applyFont="1" applyFill="1" applyBorder="1" applyAlignment="1">
      <alignment/>
    </xf>
    <xf numFmtId="177" fontId="4" fillId="2" borderId="10" xfId="0" applyNumberFormat="1" applyFont="1" applyFill="1" applyBorder="1" applyAlignment="1">
      <alignment/>
    </xf>
    <xf numFmtId="3" fontId="4" fillId="0" borderId="75" xfId="0" applyFont="1" applyBorder="1" applyAlignment="1">
      <alignment horizontal="center"/>
    </xf>
    <xf numFmtId="177" fontId="5" fillId="0" borderId="12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4" fontId="4" fillId="0" borderId="0" xfId="20" applyNumberFormat="1" applyFont="1" applyFill="1" applyBorder="1" applyAlignment="1">
      <alignment horizontal="right"/>
      <protection/>
    </xf>
    <xf numFmtId="4" fontId="5" fillId="0" borderId="0" xfId="0" applyNumberFormat="1" applyFont="1" applyAlignment="1">
      <alignment horizontal="right"/>
    </xf>
    <xf numFmtId="177" fontId="4" fillId="0" borderId="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3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3" fontId="19" fillId="0" borderId="12" xfId="0" applyFont="1" applyBorder="1" applyAlignment="1">
      <alignment horizontal="center"/>
    </xf>
    <xf numFmtId="184" fontId="4" fillId="0" borderId="46" xfId="0" applyNumberFormat="1" applyFont="1" applyBorder="1" applyAlignment="1">
      <alignment horizontal="right" wrapText="1"/>
    </xf>
    <xf numFmtId="184" fontId="18" fillId="0" borderId="46" xfId="0" applyNumberFormat="1" applyFont="1" applyBorder="1" applyAlignment="1">
      <alignment horizontal="right" wrapText="1"/>
    </xf>
    <xf numFmtId="184" fontId="19" fillId="0" borderId="46" xfId="0" applyNumberFormat="1" applyFont="1" applyBorder="1" applyAlignment="1">
      <alignment horizontal="right" wrapText="1"/>
    </xf>
    <xf numFmtId="177" fontId="4" fillId="0" borderId="0" xfId="0" applyNumberFormat="1" applyFont="1" applyAlignment="1">
      <alignment horizontal="center"/>
    </xf>
    <xf numFmtId="177" fontId="19" fillId="0" borderId="0" xfId="0" applyNumberFormat="1" applyFont="1" applyAlignment="1">
      <alignment/>
    </xf>
    <xf numFmtId="177" fontId="5" fillId="4" borderId="76" xfId="0" applyNumberFormat="1" applyFont="1" applyFill="1" applyBorder="1" applyAlignment="1">
      <alignment horizontal="center" vertical="center" wrapText="1"/>
    </xf>
    <xf numFmtId="177" fontId="5" fillId="4" borderId="12" xfId="0" applyNumberFormat="1" applyFont="1" applyFill="1" applyBorder="1" applyAlignment="1">
      <alignment horizontal="center" vertical="center"/>
    </xf>
    <xf numFmtId="3" fontId="4" fillId="0" borderId="31" xfId="0" applyNumberFormat="1" applyFont="1" applyBorder="1" applyAlignment="1">
      <alignment horizontal="left"/>
    </xf>
    <xf numFmtId="3" fontId="5" fillId="0" borderId="31" xfId="0" applyNumberFormat="1" applyFont="1" applyBorder="1" applyAlignment="1">
      <alignment/>
    </xf>
    <xf numFmtId="177" fontId="5" fillId="0" borderId="53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0" fillId="0" borderId="53" xfId="0" applyBorder="1" applyAlignment="1">
      <alignment/>
    </xf>
    <xf numFmtId="3" fontId="5" fillId="0" borderId="31" xfId="0" applyNumberFormat="1" applyFont="1" applyBorder="1" applyAlignment="1">
      <alignment horizontal="left"/>
    </xf>
    <xf numFmtId="3" fontId="3" fillId="0" borderId="64" xfId="0" applyNumberFormat="1" applyFont="1" applyBorder="1" applyAlignment="1">
      <alignment/>
    </xf>
    <xf numFmtId="177" fontId="3" fillId="0" borderId="41" xfId="0" applyNumberFormat="1" applyFont="1" applyBorder="1" applyAlignment="1">
      <alignment/>
    </xf>
    <xf numFmtId="177" fontId="3" fillId="0" borderId="51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4" fillId="0" borderId="12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49" fontId="17" fillId="0" borderId="12" xfId="0" applyNumberFormat="1" applyFont="1" applyBorder="1" applyAlignment="1">
      <alignment horizontal="center" wrapText="1"/>
    </xf>
    <xf numFmtId="1" fontId="4" fillId="0" borderId="29" xfId="0" applyNumberFormat="1" applyFont="1" applyBorder="1" applyAlignment="1">
      <alignment horizontal="center"/>
    </xf>
    <xf numFmtId="177" fontId="4" fillId="0" borderId="71" xfId="0" applyNumberFormat="1" applyFont="1" applyBorder="1" applyAlignment="1">
      <alignment/>
    </xf>
    <xf numFmtId="1" fontId="8" fillId="0" borderId="6" xfId="0" applyNumberFormat="1" applyFont="1" applyBorder="1" applyAlignment="1">
      <alignment horizontal="left" vertical="center" indent="3"/>
    </xf>
    <xf numFmtId="1" fontId="8" fillId="5" borderId="4" xfId="0" applyNumberFormat="1" applyFont="1" applyFill="1" applyBorder="1" applyAlignment="1">
      <alignment horizontal="left" vertical="center" indent="3"/>
    </xf>
    <xf numFmtId="3" fontId="5" fillId="0" borderId="77" xfId="0" applyFont="1" applyBorder="1" applyAlignment="1">
      <alignment horizontal="left" indent="1"/>
    </xf>
    <xf numFmtId="3" fontId="5" fillId="0" borderId="5" xfId="0" applyFont="1" applyBorder="1" applyAlignment="1">
      <alignment horizontal="left" indent="1"/>
    </xf>
    <xf numFmtId="184" fontId="4" fillId="0" borderId="46" xfId="0" applyNumberFormat="1" applyFont="1" applyBorder="1" applyAlignment="1">
      <alignment horizontal="right" wrapText="1"/>
    </xf>
    <xf numFmtId="49" fontId="32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/>
    </xf>
    <xf numFmtId="177" fontId="12" fillId="8" borderId="78" xfId="0" applyNumberFormat="1" applyFont="1" applyFill="1" applyBorder="1" applyAlignment="1">
      <alignment horizontal="center" vertical="center" textRotation="90"/>
    </xf>
    <xf numFmtId="177" fontId="12" fillId="8" borderId="63" xfId="0" applyNumberFormat="1" applyFont="1" applyFill="1" applyBorder="1" applyAlignment="1">
      <alignment horizontal="center" vertical="center" textRotation="90"/>
    </xf>
    <xf numFmtId="3" fontId="8" fillId="0" borderId="79" xfId="0" applyFont="1" applyBorder="1" applyAlignment="1">
      <alignment horizontal="center" vertical="center" textRotation="90" wrapText="1"/>
    </xf>
    <xf numFmtId="3" fontId="8" fillId="0" borderId="29" xfId="0" applyFont="1" applyBorder="1" applyAlignment="1">
      <alignment horizontal="center" vertical="center" textRotation="90" wrapText="1"/>
    </xf>
    <xf numFmtId="3" fontId="8" fillId="0" borderId="49" xfId="0" applyFont="1" applyBorder="1" applyAlignment="1">
      <alignment horizontal="center" vertical="center" textRotation="90" wrapText="1"/>
    </xf>
    <xf numFmtId="3" fontId="8" fillId="0" borderId="80" xfId="0" applyFont="1" applyBorder="1" applyAlignment="1">
      <alignment horizontal="center" vertical="center"/>
    </xf>
    <xf numFmtId="3" fontId="8" fillId="0" borderId="16" xfId="0" applyFont="1" applyBorder="1" applyAlignment="1">
      <alignment horizontal="center" vertical="center"/>
    </xf>
    <xf numFmtId="3" fontId="8" fillId="0" borderId="35" xfId="0" applyFont="1" applyBorder="1" applyAlignment="1">
      <alignment horizontal="center" vertical="center"/>
    </xf>
    <xf numFmtId="177" fontId="4" fillId="0" borderId="81" xfId="0" applyNumberFormat="1" applyFont="1" applyBorder="1" applyAlignment="1">
      <alignment horizontal="center"/>
    </xf>
    <xf numFmtId="177" fontId="4" fillId="0" borderId="82" xfId="0" applyNumberFormat="1" applyFont="1" applyBorder="1" applyAlignment="1">
      <alignment horizontal="center"/>
    </xf>
    <xf numFmtId="3" fontId="1" fillId="0" borderId="83" xfId="0" applyFont="1" applyBorder="1" applyAlignment="1">
      <alignment horizontal="center" vertical="center"/>
    </xf>
    <xf numFmtId="3" fontId="1" fillId="0" borderId="76" xfId="0" applyFont="1" applyBorder="1" applyAlignment="1">
      <alignment horizontal="center" vertical="center"/>
    </xf>
    <xf numFmtId="3" fontId="1" fillId="0" borderId="31" xfId="0" applyFont="1" applyBorder="1" applyAlignment="1">
      <alignment horizontal="center" vertical="center"/>
    </xf>
    <xf numFmtId="3" fontId="1" fillId="0" borderId="12" xfId="0" applyFont="1" applyBorder="1" applyAlignment="1">
      <alignment horizontal="center" vertical="center"/>
    </xf>
    <xf numFmtId="3" fontId="1" fillId="0" borderId="64" xfId="0" applyFont="1" applyBorder="1" applyAlignment="1">
      <alignment horizontal="center" vertical="center"/>
    </xf>
    <xf numFmtId="3" fontId="1" fillId="0" borderId="41" xfId="0" applyFont="1" applyBorder="1" applyAlignment="1">
      <alignment horizontal="center" vertical="center"/>
    </xf>
    <xf numFmtId="4" fontId="4" fillId="0" borderId="76" xfId="0" applyNumberFormat="1" applyFont="1" applyBorder="1" applyAlignment="1">
      <alignment horizontal="center"/>
    </xf>
    <xf numFmtId="4" fontId="4" fillId="0" borderId="84" xfId="0" applyNumberFormat="1" applyFont="1" applyBorder="1" applyAlignment="1">
      <alignment horizontal="center"/>
    </xf>
    <xf numFmtId="4" fontId="12" fillId="8" borderId="46" xfId="0" applyNumberFormat="1" applyFont="1" applyFill="1" applyBorder="1" applyAlignment="1">
      <alignment horizontal="center" vertical="center" textRotation="90"/>
    </xf>
    <xf numFmtId="4" fontId="12" fillId="8" borderId="66" xfId="0" applyNumberFormat="1" applyFont="1" applyFill="1" applyBorder="1" applyAlignment="1">
      <alignment horizontal="center" vertical="center" textRotation="90"/>
    </xf>
    <xf numFmtId="3" fontId="5" fillId="0" borderId="30" xfId="0" applyFont="1" applyBorder="1" applyAlignment="1">
      <alignment horizontal="left" indent="1"/>
    </xf>
    <xf numFmtId="3" fontId="5" fillId="0" borderId="14" xfId="0" applyFont="1" applyBorder="1" applyAlignment="1">
      <alignment horizontal="left" indent="1"/>
    </xf>
    <xf numFmtId="3" fontId="5" fillId="0" borderId="85" xfId="0" applyFont="1" applyBorder="1" applyAlignment="1">
      <alignment horizontal="left" indent="1"/>
    </xf>
    <xf numFmtId="3" fontId="5" fillId="0" borderId="39" xfId="0" applyFont="1" applyBorder="1" applyAlignment="1">
      <alignment horizontal="left" indent="1"/>
    </xf>
    <xf numFmtId="3" fontId="1" fillId="9" borderId="34" xfId="0" applyFont="1" applyFill="1" applyBorder="1" applyAlignment="1">
      <alignment horizontal="left" vertical="center" indent="1"/>
    </xf>
    <xf numFmtId="3" fontId="1" fillId="9" borderId="25" xfId="0" applyFont="1" applyFill="1" applyBorder="1" applyAlignment="1">
      <alignment horizontal="left" vertical="center" indent="1"/>
    </xf>
    <xf numFmtId="3" fontId="1" fillId="9" borderId="77" xfId="0" applyFont="1" applyFill="1" applyBorder="1" applyAlignment="1">
      <alignment horizontal="left" vertical="center" indent="1"/>
    </xf>
    <xf numFmtId="3" fontId="1" fillId="9" borderId="5" xfId="0" applyFont="1" applyFill="1" applyBorder="1" applyAlignment="1">
      <alignment horizontal="left" vertical="center" indent="1"/>
    </xf>
    <xf numFmtId="1" fontId="8" fillId="5" borderId="5" xfId="0" applyNumberFormat="1" applyFont="1" applyFill="1" applyBorder="1" applyAlignment="1">
      <alignment horizontal="left" vertical="center" indent="3"/>
    </xf>
    <xf numFmtId="3" fontId="4" fillId="2" borderId="74" xfId="0" applyFont="1" applyFill="1" applyBorder="1" applyAlignment="1">
      <alignment horizontal="center"/>
    </xf>
    <xf numFmtId="3" fontId="4" fillId="2" borderId="21" xfId="0" applyFont="1" applyFill="1" applyBorder="1" applyAlignment="1">
      <alignment horizontal="center"/>
    </xf>
    <xf numFmtId="3" fontId="4" fillId="2" borderId="18" xfId="0" applyFont="1" applyFill="1" applyBorder="1" applyAlignment="1">
      <alignment horizontal="center"/>
    </xf>
    <xf numFmtId="177" fontId="4" fillId="2" borderId="24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center"/>
    </xf>
    <xf numFmtId="177" fontId="4" fillId="2" borderId="10" xfId="0" applyNumberFormat="1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45" wrapText="1"/>
    </xf>
    <xf numFmtId="3" fontId="4" fillId="4" borderId="0" xfId="0" applyFont="1" applyFill="1" applyBorder="1" applyAlignment="1">
      <alignment horizontal="center" vertical="center" textRotation="45" wrapText="1"/>
    </xf>
    <xf numFmtId="3" fontId="4" fillId="4" borderId="2" xfId="0" applyFont="1" applyFill="1" applyBorder="1" applyAlignment="1">
      <alignment horizontal="center" vertical="center" textRotation="45" wrapText="1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2" xfId="0" applyFont="1" applyFill="1" applyBorder="1" applyAlignment="1">
      <alignment horizontal="center" vertical="center" textRotation="90"/>
    </xf>
    <xf numFmtId="3" fontId="4" fillId="2" borderId="1" xfId="0" applyFont="1" applyFill="1" applyBorder="1" applyAlignment="1">
      <alignment horizontal="center" vertical="center"/>
    </xf>
    <xf numFmtId="3" fontId="4" fillId="2" borderId="0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 horizontal="center" vertical="center" wrapText="1"/>
    </xf>
    <xf numFmtId="177" fontId="7" fillId="3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left" vertical="center" indent="3"/>
    </xf>
    <xf numFmtId="1" fontId="5" fillId="0" borderId="3" xfId="0" applyNumberFormat="1" applyFont="1" applyBorder="1" applyAlignment="1">
      <alignment horizontal="left" vertical="center" indent="3"/>
    </xf>
    <xf numFmtId="1" fontId="8" fillId="0" borderId="23" xfId="0" applyNumberFormat="1" applyFont="1" applyBorder="1" applyAlignment="1">
      <alignment horizontal="left" vertical="center" indent="3"/>
    </xf>
    <xf numFmtId="1" fontId="8" fillId="5" borderId="86" xfId="0" applyNumberFormat="1" applyFont="1" applyFill="1" applyBorder="1" applyAlignment="1">
      <alignment horizontal="left" vertical="center" indent="3"/>
    </xf>
    <xf numFmtId="1" fontId="8" fillId="5" borderId="87" xfId="0" applyNumberFormat="1" applyFont="1" applyFill="1" applyBorder="1" applyAlignment="1">
      <alignment horizontal="left" vertical="center" indent="3"/>
    </xf>
    <xf numFmtId="3" fontId="4" fillId="2" borderId="12" xfId="0" applyFont="1" applyFill="1" applyBorder="1" applyAlignment="1">
      <alignment horizontal="center"/>
    </xf>
    <xf numFmtId="177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4" borderId="0" xfId="0" applyFont="1" applyFill="1" applyBorder="1" applyAlignment="1">
      <alignment horizontal="left" vertical="center" textRotation="90" wrapText="1"/>
    </xf>
    <xf numFmtId="3" fontId="4" fillId="4" borderId="2" xfId="0" applyFont="1" applyFill="1" applyBorder="1" applyAlignment="1">
      <alignment horizontal="left" vertical="center" textRotation="90" wrapText="1"/>
    </xf>
    <xf numFmtId="1" fontId="4" fillId="2" borderId="74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textRotation="90"/>
    </xf>
    <xf numFmtId="1" fontId="4" fillId="2" borderId="0" xfId="0" applyNumberFormat="1" applyFont="1" applyFill="1" applyBorder="1" applyAlignment="1">
      <alignment horizontal="center" vertical="center" textRotation="90"/>
    </xf>
    <xf numFmtId="1" fontId="4" fillId="2" borderId="2" xfId="0" applyNumberFormat="1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90" wrapText="1"/>
    </xf>
    <xf numFmtId="3" fontId="4" fillId="4" borderId="0" xfId="0" applyFont="1" applyFill="1" applyBorder="1" applyAlignment="1">
      <alignment horizontal="center" vertical="center" textRotation="90" wrapText="1"/>
    </xf>
    <xf numFmtId="3" fontId="4" fillId="4" borderId="2" xfId="0" applyFont="1" applyFill="1" applyBorder="1" applyAlignment="1">
      <alignment horizontal="center" vertical="center" textRotation="90" wrapText="1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2" xfId="0" applyFont="1" applyFill="1" applyBorder="1" applyAlignment="1">
      <alignment horizontal="center" vertical="center" textRotation="90"/>
    </xf>
    <xf numFmtId="3" fontId="6" fillId="2" borderId="74" xfId="0" applyFont="1" applyFill="1" applyBorder="1" applyAlignment="1">
      <alignment horizontal="center"/>
    </xf>
    <xf numFmtId="3" fontId="6" fillId="2" borderId="21" xfId="0" applyFont="1" applyFill="1" applyBorder="1" applyAlignment="1">
      <alignment horizontal="center"/>
    </xf>
    <xf numFmtId="3" fontId="6" fillId="2" borderId="18" xfId="0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 textRotation="90"/>
    </xf>
    <xf numFmtId="49" fontId="5" fillId="13" borderId="88" xfId="0" applyNumberFormat="1" applyFont="1" applyFill="1" applyBorder="1" applyAlignment="1">
      <alignment horizontal="center" vertical="center" wrapText="1"/>
    </xf>
    <xf numFmtId="49" fontId="5" fillId="13" borderId="89" xfId="0" applyNumberFormat="1" applyFont="1" applyFill="1" applyBorder="1" applyAlignment="1">
      <alignment horizontal="center" vertical="center" wrapText="1"/>
    </xf>
    <xf numFmtId="3" fontId="1" fillId="0" borderId="34" xfId="0" applyFont="1" applyBorder="1" applyAlignment="1">
      <alignment horizontal="left" vertical="center" indent="4"/>
    </xf>
    <xf numFmtId="3" fontId="1" fillId="0" borderId="25" xfId="0" applyFont="1" applyBorder="1" applyAlignment="1">
      <alignment horizontal="left" vertical="center" indent="4"/>
    </xf>
    <xf numFmtId="1" fontId="4" fillId="0" borderId="79" xfId="0" applyNumberFormat="1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3" fontId="5" fillId="0" borderId="80" xfId="0" applyFont="1" applyBorder="1" applyAlignment="1">
      <alignment horizontal="center" vertical="center" wrapText="1"/>
    </xf>
    <xf numFmtId="3" fontId="5" fillId="0" borderId="35" xfId="0" applyFont="1" applyBorder="1" applyAlignment="1">
      <alignment horizontal="center" vertical="center" wrapText="1"/>
    </xf>
    <xf numFmtId="1" fontId="5" fillId="2" borderId="80" xfId="0" applyNumberFormat="1" applyFont="1" applyFill="1" applyBorder="1" applyAlignment="1">
      <alignment horizontal="center" vertical="center" wrapText="1"/>
    </xf>
    <xf numFmtId="1" fontId="5" fillId="2" borderId="35" xfId="0" applyNumberFormat="1" applyFont="1" applyFill="1" applyBorder="1" applyAlignment="1">
      <alignment horizontal="center" vertical="center" wrapText="1"/>
    </xf>
    <xf numFmtId="3" fontId="5" fillId="0" borderId="80" xfId="0" applyFont="1" applyBorder="1" applyAlignment="1">
      <alignment horizontal="center" vertical="center" wrapText="1"/>
    </xf>
    <xf numFmtId="3" fontId="5" fillId="0" borderId="35" xfId="0" applyFont="1" applyBorder="1" applyAlignment="1">
      <alignment horizontal="center" vertical="center" wrapText="1"/>
    </xf>
    <xf numFmtId="1" fontId="5" fillId="13" borderId="80" xfId="0" applyNumberFormat="1" applyFont="1" applyFill="1" applyBorder="1" applyAlignment="1">
      <alignment horizontal="center" vertical="center" wrapText="1"/>
    </xf>
    <xf numFmtId="1" fontId="5" fillId="13" borderId="35" xfId="0" applyNumberFormat="1" applyFont="1" applyFill="1" applyBorder="1" applyAlignment="1">
      <alignment horizontal="center" vertical="center" wrapText="1"/>
    </xf>
    <xf numFmtId="1" fontId="1" fillId="0" borderId="90" xfId="0" applyNumberFormat="1" applyFont="1" applyBorder="1" applyAlignment="1">
      <alignment horizontal="left" vertical="center" indent="4"/>
    </xf>
    <xf numFmtId="1" fontId="1" fillId="0" borderId="91" xfId="0" applyNumberFormat="1" applyFont="1" applyBorder="1" applyAlignment="1">
      <alignment horizontal="left" vertical="center" indent="4"/>
    </xf>
    <xf numFmtId="3" fontId="5" fillId="0" borderId="79" xfId="0" applyFont="1" applyBorder="1" applyAlignment="1">
      <alignment horizontal="center" vertical="center"/>
    </xf>
    <xf numFmtId="3" fontId="5" fillId="0" borderId="29" xfId="0" applyFont="1" applyBorder="1" applyAlignment="1">
      <alignment horizontal="center" vertical="center"/>
    </xf>
    <xf numFmtId="3" fontId="5" fillId="0" borderId="49" xfId="0" applyFont="1" applyBorder="1" applyAlignment="1">
      <alignment horizontal="center" vertical="center"/>
    </xf>
    <xf numFmtId="3" fontId="5" fillId="0" borderId="16" xfId="0" applyFont="1" applyBorder="1" applyAlignment="1">
      <alignment horizontal="center" vertical="center" wrapText="1"/>
    </xf>
    <xf numFmtId="177" fontId="5" fillId="0" borderId="81" xfId="0" applyNumberFormat="1" applyFont="1" applyBorder="1" applyAlignment="1">
      <alignment horizontal="center"/>
    </xf>
    <xf numFmtId="177" fontId="5" fillId="0" borderId="82" xfId="0" applyNumberFormat="1" applyFont="1" applyBorder="1" applyAlignment="1">
      <alignment horizontal="center"/>
    </xf>
    <xf numFmtId="3" fontId="1" fillId="0" borderId="85" xfId="0" applyFont="1" applyBorder="1" applyAlignment="1">
      <alignment horizontal="left" vertical="center" indent="6"/>
    </xf>
    <xf numFmtId="3" fontId="1" fillId="0" borderId="39" xfId="0" applyFont="1" applyBorder="1" applyAlignment="1">
      <alignment horizontal="left" vertical="center" indent="6"/>
    </xf>
    <xf numFmtId="3" fontId="4" fillId="0" borderId="79" xfId="0" applyFont="1" applyBorder="1" applyAlignment="1">
      <alignment horizontal="center" vertical="center" wrapText="1"/>
    </xf>
    <xf numFmtId="3" fontId="4" fillId="0" borderId="29" xfId="0" applyFont="1" applyBorder="1" applyAlignment="1">
      <alignment horizontal="center" vertical="center" wrapText="1"/>
    </xf>
    <xf numFmtId="3" fontId="4" fillId="0" borderId="49" xfId="0" applyFont="1" applyBorder="1" applyAlignment="1">
      <alignment horizontal="center" vertical="center" wrapText="1"/>
    </xf>
    <xf numFmtId="177" fontId="5" fillId="0" borderId="92" xfId="0" applyNumberFormat="1" applyFont="1" applyBorder="1" applyAlignment="1">
      <alignment horizontal="center"/>
    </xf>
    <xf numFmtId="177" fontId="5" fillId="0" borderId="81" xfId="0" applyNumberFormat="1" applyFont="1" applyBorder="1" applyAlignment="1">
      <alignment horizontal="center"/>
    </xf>
    <xf numFmtId="177" fontId="5" fillId="0" borderId="82" xfId="0" applyNumberFormat="1" applyFont="1" applyBorder="1" applyAlignment="1">
      <alignment horizontal="center"/>
    </xf>
    <xf numFmtId="3" fontId="1" fillId="0" borderId="93" xfId="0" applyFont="1" applyBorder="1" applyAlignment="1">
      <alignment horizontal="left" vertical="center" indent="6"/>
    </xf>
    <xf numFmtId="3" fontId="1" fillId="0" borderId="56" xfId="0" applyFont="1" applyBorder="1" applyAlignment="1">
      <alignment horizontal="left" vertical="center" indent="6"/>
    </xf>
    <xf numFmtId="49" fontId="4" fillId="0" borderId="0" xfId="0" applyNumberFormat="1" applyFont="1" applyFill="1" applyBorder="1" applyAlignment="1">
      <alignment horizontal="center" vertical="center"/>
    </xf>
    <xf numFmtId="177" fontId="28" fillId="11" borderId="68" xfId="0" applyNumberFormat="1" applyFont="1" applyFill="1" applyBorder="1" applyAlignment="1">
      <alignment horizontal="center" vertical="center"/>
    </xf>
    <xf numFmtId="49" fontId="27" fillId="11" borderId="68" xfId="0" applyNumberFormat="1" applyFont="1" applyFill="1" applyBorder="1" applyAlignment="1">
      <alignment horizontal="center" vertical="center" wrapText="1"/>
    </xf>
    <xf numFmtId="49" fontId="28" fillId="11" borderId="68" xfId="0" applyNumberFormat="1" applyFont="1" applyFill="1" applyBorder="1" applyAlignment="1">
      <alignment horizontal="center" vertical="center" wrapText="1"/>
    </xf>
    <xf numFmtId="3" fontId="29" fillId="11" borderId="68" xfId="0" applyFont="1" applyFill="1" applyBorder="1" applyAlignment="1">
      <alignment horizontal="center" vertical="center" wrapText="1"/>
    </xf>
    <xf numFmtId="1" fontId="27" fillId="11" borderId="68" xfId="0" applyNumberFormat="1" applyFont="1" applyFill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3" fontId="23" fillId="0" borderId="0" xfId="0" applyFont="1" applyAlignment="1">
      <alignment horizontal="center"/>
    </xf>
    <xf numFmtId="177" fontId="5" fillId="4" borderId="84" xfId="0" applyNumberFormat="1" applyFont="1" applyFill="1" applyBorder="1" applyAlignment="1">
      <alignment horizontal="center" vertical="center"/>
    </xf>
    <xf numFmtId="177" fontId="5" fillId="4" borderId="53" xfId="0" applyNumberFormat="1" applyFont="1" applyFill="1" applyBorder="1" applyAlignment="1">
      <alignment horizontal="center" vertical="center"/>
    </xf>
    <xf numFmtId="3" fontId="4" fillId="0" borderId="31" xfId="0" applyNumberFormat="1" applyFont="1" applyBorder="1" applyAlignment="1">
      <alignment horizontal="left"/>
    </xf>
    <xf numFmtId="3" fontId="4" fillId="0" borderId="8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Daňové příjmy
*
44,56%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Přijaté dotace
*
38,80%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Splátky půjček
*
1,26%</a:t>
                    </a:r>
                  </a:p>
                </c:rich>
              </c:tx>
              <c:numFmt formatCode="0.0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(P§!$B$3,P§!$B$4,P§!$B$5,P§!$B$8,P§!$B$16,P§!$B$38,P§!$B$45,P§!$B$51,P§!$B$60)</c:f>
              <c:strCache/>
            </c:strRef>
          </c:cat>
          <c:val>
            <c:numRef>
              <c:f>(P§!$E$3,P§!$E$4,P§!$E$5,P§!$E$8,P§!$E$16,P§!$E$38,P§!$E$45,P§!$E$51,P§!$E$60)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Zemědělství a lesní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1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0,13%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30,06%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43,45%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9,76%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5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1,95%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14,64%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(V§!$B$7,V§!$B$27,V§!$B$69,V§!$B$86,V§!$B$93,V§!$B$107)</c:f>
              <c:strCache>
                <c:ptCount val="6"/>
                <c:pt idx="0">
                  <c:v>Zemědělství a lesní hospodářství</c:v>
                </c:pt>
                <c:pt idx="1">
                  <c:v>Průmyslová a ostatní odvětví</c:v>
                </c:pt>
                <c:pt idx="2">
                  <c:v>Služby pro obyvatelstvo</c:v>
                </c:pt>
                <c:pt idx="3">
                  <c:v>Sociální věci a politika zaměstnanosti</c:v>
                </c:pt>
                <c:pt idx="4">
                  <c:v>Bezpečnost státu a právní ochrana</c:v>
                </c:pt>
                <c:pt idx="5">
                  <c:v>Všeobecná veřejná správa a služby</c:v>
                </c:pt>
              </c:strCache>
            </c:strRef>
          </c:cat>
          <c:val>
            <c:numRef>
              <c:f>(V§!$F$7,V§!$F$27,V§!$F$69,V§!$F$86,V§!$F$93,V§!$F$107)</c:f>
              <c:numCache>
                <c:ptCount val="6"/>
                <c:pt idx="0">
                  <c:v>2842.3</c:v>
                </c:pt>
                <c:pt idx="1">
                  <c:v>661715.6</c:v>
                </c:pt>
                <c:pt idx="2">
                  <c:v>956477.7999999999</c:v>
                </c:pt>
                <c:pt idx="3">
                  <c:v>214883</c:v>
                </c:pt>
                <c:pt idx="4">
                  <c:v>43016.6</c:v>
                </c:pt>
                <c:pt idx="5">
                  <c:v>322150.6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(Pp!$B$4,Pp!$B$20,Pp!$B$25,Pp!$B$38)</c:f>
              <c:strCache/>
            </c:strRef>
          </c:cat>
          <c:val>
            <c:numRef>
              <c:f>(Pp!$E$4,Pp!$E$20,Pp!$E$25,Pp!$E$38)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(Vp!$B$51,Vp!$B$59,Vp!$B$69,Vp!$B$75,Vp!$B$77,Vp!$B$80)</c:f>
              <c:strCache/>
            </c:strRef>
          </c:cat>
          <c:val>
            <c:numRef>
              <c:f>(Vp!$E$51,Vp!$E$59,Vp!$E$69,Vp!$E$75,Vp!$E$77,Vp!$E$80)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(Vp!$B$94,Vp!$B$98,Vp!$B$100)</c:f>
              <c:strCache/>
            </c:strRef>
          </c:cat>
          <c:val>
            <c:numRef>
              <c:f>(Vp!$E$94,Vp!$E$98,Vp!$E$100)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FINANCOVÁNÍ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42275"/>
          <c:w val="0.38025"/>
          <c:h val="0.30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('Fp'!$B$4,'Fp'!$B$5,'Fp'!$B$6,'Fp'!$B$7,'Fp'!$B$8)</c:f>
              <c:strCache/>
            </c:strRef>
          </c:cat>
          <c:val>
            <c:numRef>
              <c:f>('Fp'!$E$4,'Fp'!$E$5,'Fp'!$E$6,'Fp'!$E$7,'Fp'!$E$8)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4</xdr:row>
      <xdr:rowOff>38100</xdr:rowOff>
    </xdr:from>
    <xdr:to>
      <xdr:col>6</xdr:col>
      <xdr:colOff>57150</xdr:colOff>
      <xdr:row>8</xdr:row>
      <xdr:rowOff>123825</xdr:rowOff>
    </xdr:to>
    <xdr:sp>
      <xdr:nvSpPr>
        <xdr:cNvPr id="1" name="AutoShape 11"/>
        <xdr:cNvSpPr>
          <a:spLocks/>
        </xdr:cNvSpPr>
      </xdr:nvSpPr>
      <xdr:spPr>
        <a:xfrm>
          <a:off x="4714875" y="1257300"/>
          <a:ext cx="57150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62</xdr:row>
      <xdr:rowOff>0</xdr:rowOff>
    </xdr:from>
    <xdr:to>
      <xdr:col>5</xdr:col>
      <xdr:colOff>504825</xdr:colOff>
      <xdr:row>78</xdr:row>
      <xdr:rowOff>152400</xdr:rowOff>
    </xdr:to>
    <xdr:graphicFrame>
      <xdr:nvGraphicFramePr>
        <xdr:cNvPr id="1" name="Chart 5"/>
        <xdr:cNvGraphicFramePr/>
      </xdr:nvGraphicFramePr>
      <xdr:xfrm>
        <a:off x="161925" y="12411075"/>
        <a:ext cx="6457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111</xdr:row>
      <xdr:rowOff>9525</xdr:rowOff>
    </xdr:from>
    <xdr:to>
      <xdr:col>6</xdr:col>
      <xdr:colOff>533400</xdr:colOff>
      <xdr:row>128</xdr:row>
      <xdr:rowOff>0</xdr:rowOff>
    </xdr:to>
    <xdr:graphicFrame>
      <xdr:nvGraphicFramePr>
        <xdr:cNvPr id="1" name="Chart 1"/>
        <xdr:cNvGraphicFramePr/>
      </xdr:nvGraphicFramePr>
      <xdr:xfrm>
        <a:off x="47625" y="21031200"/>
        <a:ext cx="6905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40</xdr:row>
      <xdr:rowOff>57150</xdr:rowOff>
    </xdr:from>
    <xdr:to>
      <xdr:col>4</xdr:col>
      <xdr:colOff>762000</xdr:colOff>
      <xdr:row>57</xdr:row>
      <xdr:rowOff>142875</xdr:rowOff>
    </xdr:to>
    <xdr:graphicFrame>
      <xdr:nvGraphicFramePr>
        <xdr:cNvPr id="1" name="Chart 1"/>
        <xdr:cNvGraphicFramePr/>
      </xdr:nvGraphicFramePr>
      <xdr:xfrm>
        <a:off x="209550" y="6343650"/>
        <a:ext cx="6267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106</xdr:row>
      <xdr:rowOff>133350</xdr:rowOff>
    </xdr:from>
    <xdr:to>
      <xdr:col>4</xdr:col>
      <xdr:colOff>695325</xdr:colOff>
      <xdr:row>123</xdr:row>
      <xdr:rowOff>123825</xdr:rowOff>
    </xdr:to>
    <xdr:graphicFrame>
      <xdr:nvGraphicFramePr>
        <xdr:cNvPr id="1" name="Chart 1"/>
        <xdr:cNvGraphicFramePr/>
      </xdr:nvGraphicFramePr>
      <xdr:xfrm>
        <a:off x="133350" y="18897600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125</xdr:row>
      <xdr:rowOff>76200</xdr:rowOff>
    </xdr:from>
    <xdr:to>
      <xdr:col>4</xdr:col>
      <xdr:colOff>685800</xdr:colOff>
      <xdr:row>142</xdr:row>
      <xdr:rowOff>66675</xdr:rowOff>
    </xdr:to>
    <xdr:graphicFrame>
      <xdr:nvGraphicFramePr>
        <xdr:cNvPr id="2" name="Chart 2"/>
        <xdr:cNvGraphicFramePr/>
      </xdr:nvGraphicFramePr>
      <xdr:xfrm>
        <a:off x="152400" y="21917025"/>
        <a:ext cx="6315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0</xdr:rowOff>
    </xdr:from>
    <xdr:to>
      <xdr:col>4</xdr:col>
      <xdr:colOff>742950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52400" y="2047875"/>
        <a:ext cx="6334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187</xdr:row>
      <xdr:rowOff>85725</xdr:rowOff>
    </xdr:from>
    <xdr:to>
      <xdr:col>2</xdr:col>
      <xdr:colOff>590550</xdr:colOff>
      <xdr:row>187</xdr:row>
      <xdr:rowOff>304800</xdr:rowOff>
    </xdr:to>
    <xdr:sp>
      <xdr:nvSpPr>
        <xdr:cNvPr id="1" name="Rectangle 4"/>
        <xdr:cNvSpPr>
          <a:spLocks/>
        </xdr:cNvSpPr>
      </xdr:nvSpPr>
      <xdr:spPr>
        <a:xfrm>
          <a:off x="0" y="29632275"/>
          <a:ext cx="14382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408</xdr:row>
      <xdr:rowOff>142875</xdr:rowOff>
    </xdr:from>
    <xdr:to>
      <xdr:col>3</xdr:col>
      <xdr:colOff>9525</xdr:colOff>
      <xdr:row>409</xdr:row>
      <xdr:rowOff>219075</xdr:rowOff>
    </xdr:to>
    <xdr:sp>
      <xdr:nvSpPr>
        <xdr:cNvPr id="1" name="Rectangle 4"/>
        <xdr:cNvSpPr>
          <a:spLocks/>
        </xdr:cNvSpPr>
      </xdr:nvSpPr>
      <xdr:spPr>
        <a:xfrm>
          <a:off x="9525" y="58921650"/>
          <a:ext cx="14763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workbookViewId="0" topLeftCell="A49">
      <selection activeCell="H68" sqref="H68"/>
    </sheetView>
  </sheetViews>
  <sheetFormatPr defaultColWidth="9.00390625" defaultRowHeight="12.75"/>
  <cols>
    <col min="1" max="1" width="9.00390625" style="145" customWidth="1"/>
    <col min="2" max="2" width="25.75390625" style="145" customWidth="1"/>
    <col min="3" max="3" width="11.125" style="145" customWidth="1"/>
    <col min="4" max="4" width="9.875" style="158" customWidth="1"/>
    <col min="5" max="5" width="11.625" style="160" customWidth="1"/>
    <col min="6" max="6" width="11.00390625" style="160" customWidth="1"/>
    <col min="7" max="7" width="7.75390625" style="98" customWidth="1"/>
    <col min="8" max="8" width="9.75390625" style="0" customWidth="1"/>
    <col min="9" max="9" width="22.375" style="0" customWidth="1"/>
    <col min="10" max="10" width="3.625" style="0" customWidth="1"/>
    <col min="11" max="12" width="4.875" style="0" customWidth="1"/>
  </cols>
  <sheetData>
    <row r="1" spans="1:7" ht="10.5" customHeight="1" thickTop="1">
      <c r="A1" s="722" t="s">
        <v>586</v>
      </c>
      <c r="B1" s="725" t="s">
        <v>587</v>
      </c>
      <c r="C1" s="728" t="s">
        <v>1591</v>
      </c>
      <c r="D1" s="728"/>
      <c r="E1" s="728"/>
      <c r="F1" s="728"/>
      <c r="G1" s="729"/>
    </row>
    <row r="2" spans="1:13" s="107" customFormat="1" ht="46.5" customHeight="1">
      <c r="A2" s="723"/>
      <c r="B2" s="726"/>
      <c r="C2" s="106" t="s">
        <v>624</v>
      </c>
      <c r="D2" s="104" t="s">
        <v>1011</v>
      </c>
      <c r="E2" s="654" t="s">
        <v>1012</v>
      </c>
      <c r="F2" s="106" t="s">
        <v>623</v>
      </c>
      <c r="G2" s="720" t="s">
        <v>734</v>
      </c>
      <c r="H2"/>
      <c r="I2"/>
      <c r="J2"/>
      <c r="K2"/>
      <c r="L2"/>
      <c r="M2"/>
    </row>
    <row r="3" spans="1:13" s="108" customFormat="1" ht="10.5" customHeight="1" thickBot="1">
      <c r="A3" s="724"/>
      <c r="B3" s="727"/>
      <c r="C3" s="397" t="s">
        <v>1596</v>
      </c>
      <c r="D3" s="398" t="s">
        <v>1596</v>
      </c>
      <c r="E3" s="655" t="s">
        <v>1596</v>
      </c>
      <c r="F3" s="397" t="s">
        <v>1596</v>
      </c>
      <c r="G3" s="721"/>
      <c r="H3"/>
      <c r="I3"/>
      <c r="J3"/>
      <c r="K3"/>
      <c r="L3"/>
      <c r="M3"/>
    </row>
    <row r="4" spans="1:13" s="108" customFormat="1" ht="11.25" customHeight="1" thickTop="1">
      <c r="A4" s="199" t="s">
        <v>1597</v>
      </c>
      <c r="B4" s="109" t="s">
        <v>1598</v>
      </c>
      <c r="C4" s="110">
        <v>1132.7</v>
      </c>
      <c r="D4" s="113">
        <v>635</v>
      </c>
      <c r="E4" s="110">
        <v>902</v>
      </c>
      <c r="F4" s="110">
        <v>1174.9</v>
      </c>
      <c r="G4" s="202">
        <f>(F4/E4)*100</f>
        <v>130.25498891352552</v>
      </c>
      <c r="H4"/>
      <c r="I4"/>
      <c r="J4"/>
      <c r="K4"/>
      <c r="L4"/>
      <c r="M4"/>
    </row>
    <row r="5" spans="1:7" ht="11.25" customHeight="1">
      <c r="A5" s="199" t="s">
        <v>1599</v>
      </c>
      <c r="B5" s="109" t="s">
        <v>1598</v>
      </c>
      <c r="C5" s="112">
        <v>784144.9</v>
      </c>
      <c r="D5" s="113">
        <v>826270</v>
      </c>
      <c r="E5" s="110">
        <v>827316.6</v>
      </c>
      <c r="F5" s="112">
        <v>902701.2</v>
      </c>
      <c r="G5" s="202">
        <f>(F5/E5)*100</f>
        <v>109.11194094256057</v>
      </c>
    </row>
    <row r="6" spans="1:7" ht="11.25" customHeight="1">
      <c r="A6" s="199" t="s">
        <v>1411</v>
      </c>
      <c r="B6" s="109" t="s">
        <v>1598</v>
      </c>
      <c r="C6" s="112">
        <v>0</v>
      </c>
      <c r="D6" s="113">
        <v>7600</v>
      </c>
      <c r="E6" s="110">
        <v>10537.5</v>
      </c>
      <c r="F6" s="112">
        <v>11511</v>
      </c>
      <c r="G6" s="202">
        <f>(F6/E6)*100</f>
        <v>109.23843416370107</v>
      </c>
    </row>
    <row r="7" spans="1:7" ht="11.25" customHeight="1">
      <c r="A7" s="199" t="s">
        <v>1606</v>
      </c>
      <c r="B7" s="109" t="s">
        <v>1598</v>
      </c>
      <c r="C7" s="112">
        <v>0</v>
      </c>
      <c r="D7" s="113">
        <v>0</v>
      </c>
      <c r="E7" s="110">
        <v>0</v>
      </c>
      <c r="F7" s="112">
        <v>20.8</v>
      </c>
      <c r="G7" s="202" t="s">
        <v>758</v>
      </c>
    </row>
    <row r="8" spans="1:7" ht="11.25" customHeight="1">
      <c r="A8" s="199" t="s">
        <v>1600</v>
      </c>
      <c r="B8" s="109" t="s">
        <v>1598</v>
      </c>
      <c r="C8" s="112">
        <v>98.6</v>
      </c>
      <c r="D8" s="113">
        <v>0</v>
      </c>
      <c r="E8" s="110">
        <v>0</v>
      </c>
      <c r="F8" s="112">
        <v>0</v>
      </c>
      <c r="G8" s="202" t="s">
        <v>758</v>
      </c>
    </row>
    <row r="9" spans="1:7" ht="11.25" customHeight="1">
      <c r="A9" s="199" t="s">
        <v>1412</v>
      </c>
      <c r="B9" s="109" t="s">
        <v>1598</v>
      </c>
      <c r="C9" s="112">
        <v>0</v>
      </c>
      <c r="D9" s="113">
        <v>2500</v>
      </c>
      <c r="E9" s="110">
        <v>2500</v>
      </c>
      <c r="F9" s="112">
        <v>4478</v>
      </c>
      <c r="G9" s="202">
        <f>(F9/E9)*100</f>
        <v>179.12</v>
      </c>
    </row>
    <row r="10" spans="1:7" ht="11.25" customHeight="1">
      <c r="A10" s="199" t="s">
        <v>1601</v>
      </c>
      <c r="B10" s="109" t="s">
        <v>1598</v>
      </c>
      <c r="C10" s="112">
        <v>1360.4</v>
      </c>
      <c r="D10" s="113">
        <v>0</v>
      </c>
      <c r="E10" s="110">
        <v>0</v>
      </c>
      <c r="F10" s="112">
        <v>2.4</v>
      </c>
      <c r="G10" s="202" t="s">
        <v>758</v>
      </c>
    </row>
    <row r="11" spans="1:7" ht="11.25" customHeight="1">
      <c r="A11" s="199" t="s">
        <v>1413</v>
      </c>
      <c r="B11" s="109" t="s">
        <v>1598</v>
      </c>
      <c r="C11" s="112">
        <v>1912.9</v>
      </c>
      <c r="D11" s="113">
        <v>2050</v>
      </c>
      <c r="E11" s="110">
        <v>2050</v>
      </c>
      <c r="F11" s="112">
        <v>1714.1</v>
      </c>
      <c r="G11" s="202">
        <f aca="true" t="shared" si="0" ref="G11:G16">(F11/E11)*100</f>
        <v>83.61463414634146</v>
      </c>
    </row>
    <row r="12" spans="1:7" ht="11.25" customHeight="1" thickBot="1">
      <c r="A12" s="203" t="s">
        <v>1602</v>
      </c>
      <c r="B12" s="115" t="s">
        <v>1598</v>
      </c>
      <c r="C12" s="116">
        <v>3003.6</v>
      </c>
      <c r="D12" s="178">
        <v>4500</v>
      </c>
      <c r="E12" s="216">
        <v>4500</v>
      </c>
      <c r="F12" s="116">
        <v>5079.4</v>
      </c>
      <c r="G12" s="207">
        <f t="shared" si="0"/>
        <v>112.87555555555555</v>
      </c>
    </row>
    <row r="13" spans="1:13" s="108" customFormat="1" ht="12.75" customHeight="1" thickBot="1">
      <c r="A13" s="204" t="s">
        <v>1598</v>
      </c>
      <c r="B13" s="118"/>
      <c r="C13" s="119">
        <f>SUM(C4:C12)</f>
        <v>791653.1</v>
      </c>
      <c r="D13" s="201">
        <f>SUM(D4:D12)</f>
        <v>843555</v>
      </c>
      <c r="E13" s="119">
        <f>SUM(E4:E12)</f>
        <v>847806.1</v>
      </c>
      <c r="F13" s="119">
        <f>SUM(F4:F12)</f>
        <v>926681.8</v>
      </c>
      <c r="G13" s="413">
        <f t="shared" si="0"/>
        <v>109.30350701652183</v>
      </c>
      <c r="H13"/>
      <c r="I13"/>
      <c r="J13"/>
      <c r="K13"/>
      <c r="L13"/>
      <c r="M13"/>
    </row>
    <row r="14" spans="1:7" ht="11.25" customHeight="1">
      <c r="A14" s="199" t="s">
        <v>1603</v>
      </c>
      <c r="B14" s="109" t="s">
        <v>1604</v>
      </c>
      <c r="C14" s="110">
        <v>2012.1</v>
      </c>
      <c r="D14" s="120">
        <v>2800</v>
      </c>
      <c r="E14" s="176">
        <v>2829.5</v>
      </c>
      <c r="F14" s="110">
        <v>2863.8</v>
      </c>
      <c r="G14" s="202">
        <f t="shared" si="0"/>
        <v>101.2122283088885</v>
      </c>
    </row>
    <row r="15" spans="1:7" ht="11.25" customHeight="1">
      <c r="A15" s="199" t="s">
        <v>1597</v>
      </c>
      <c r="B15" s="109" t="s">
        <v>1604</v>
      </c>
      <c r="C15" s="112">
        <v>164.7</v>
      </c>
      <c r="D15" s="113">
        <v>175</v>
      </c>
      <c r="E15" s="110">
        <v>175</v>
      </c>
      <c r="F15" s="112">
        <v>846.1</v>
      </c>
      <c r="G15" s="202">
        <f t="shared" si="0"/>
        <v>483.4857142857143</v>
      </c>
    </row>
    <row r="16" spans="1:7" ht="11.25" customHeight="1">
      <c r="A16" s="199" t="s">
        <v>1599</v>
      </c>
      <c r="B16" s="109" t="s">
        <v>1604</v>
      </c>
      <c r="C16" s="112">
        <v>176104.1</v>
      </c>
      <c r="D16" s="113">
        <v>70414</v>
      </c>
      <c r="E16" s="110">
        <v>95567.9</v>
      </c>
      <c r="F16" s="112">
        <v>104768</v>
      </c>
      <c r="G16" s="202">
        <f t="shared" si="0"/>
        <v>109.62676798381048</v>
      </c>
    </row>
    <row r="17" spans="1:7" ht="11.25" customHeight="1">
      <c r="A17" s="199" t="s">
        <v>1411</v>
      </c>
      <c r="B17" s="109" t="s">
        <v>1604</v>
      </c>
      <c r="C17" s="112">
        <v>0</v>
      </c>
      <c r="D17" s="113">
        <v>0</v>
      </c>
      <c r="E17" s="110">
        <v>0</v>
      </c>
      <c r="F17" s="112">
        <v>5.5</v>
      </c>
      <c r="G17" s="202" t="s">
        <v>758</v>
      </c>
    </row>
    <row r="18" spans="1:7" ht="11.25" customHeight="1">
      <c r="A18" s="199" t="s">
        <v>16</v>
      </c>
      <c r="B18" s="109" t="s">
        <v>1604</v>
      </c>
      <c r="C18" s="112">
        <v>421.3</v>
      </c>
      <c r="D18" s="113">
        <v>200</v>
      </c>
      <c r="E18" s="110">
        <v>470</v>
      </c>
      <c r="F18" s="112">
        <v>473</v>
      </c>
      <c r="G18" s="202">
        <f>(F18/E18)*100</f>
        <v>100.63829787234042</v>
      </c>
    </row>
    <row r="19" spans="1:7" ht="11.25" customHeight="1">
      <c r="A19" s="199" t="s">
        <v>1605</v>
      </c>
      <c r="B19" s="109" t="s">
        <v>1604</v>
      </c>
      <c r="C19" s="112">
        <v>72.8</v>
      </c>
      <c r="D19" s="113">
        <v>0</v>
      </c>
      <c r="E19" s="110">
        <v>27</v>
      </c>
      <c r="F19" s="112">
        <v>115.1</v>
      </c>
      <c r="G19" s="202">
        <f>(F19/E19)*100</f>
        <v>426.29629629629625</v>
      </c>
    </row>
    <row r="20" spans="1:7" ht="11.25" customHeight="1">
      <c r="A20" s="199" t="s">
        <v>1606</v>
      </c>
      <c r="B20" s="109" t="s">
        <v>1604</v>
      </c>
      <c r="C20" s="112">
        <v>395.6</v>
      </c>
      <c r="D20" s="113">
        <v>377</v>
      </c>
      <c r="E20" s="110">
        <v>377</v>
      </c>
      <c r="F20" s="112">
        <v>550.7</v>
      </c>
      <c r="G20" s="202">
        <f>(F20/E20)*100</f>
        <v>146.0742705570292</v>
      </c>
    </row>
    <row r="21" spans="1:7" ht="11.25" customHeight="1">
      <c r="A21" s="199" t="s">
        <v>1600</v>
      </c>
      <c r="B21" s="109" t="s">
        <v>1604</v>
      </c>
      <c r="C21" s="112">
        <v>2732.6</v>
      </c>
      <c r="D21" s="113">
        <v>465</v>
      </c>
      <c r="E21" s="110">
        <v>718</v>
      </c>
      <c r="F21" s="112">
        <v>1081</v>
      </c>
      <c r="G21" s="202">
        <f>(F21/E21)*100</f>
        <v>150.55710306406684</v>
      </c>
    </row>
    <row r="22" spans="1:7" ht="11.25" customHeight="1">
      <c r="A22" s="199" t="s">
        <v>1412</v>
      </c>
      <c r="B22" s="109" t="s">
        <v>1604</v>
      </c>
      <c r="C22" s="112">
        <v>0</v>
      </c>
      <c r="D22" s="113">
        <v>0</v>
      </c>
      <c r="E22" s="110">
        <v>0</v>
      </c>
      <c r="F22" s="112">
        <v>103.9</v>
      </c>
      <c r="G22" s="202" t="s">
        <v>758</v>
      </c>
    </row>
    <row r="23" spans="1:7" ht="11.25" customHeight="1">
      <c r="A23" s="199" t="s">
        <v>1607</v>
      </c>
      <c r="B23" s="109" t="s">
        <v>1604</v>
      </c>
      <c r="C23" s="112">
        <v>310.8</v>
      </c>
      <c r="D23" s="113">
        <v>3400</v>
      </c>
      <c r="E23" s="110">
        <v>3450</v>
      </c>
      <c r="F23" s="112">
        <v>4240.1</v>
      </c>
      <c r="G23" s="202">
        <f>(F23/E23)*100</f>
        <v>122.90144927536232</v>
      </c>
    </row>
    <row r="24" spans="1:7" ht="11.25" customHeight="1">
      <c r="A24" s="199" t="s">
        <v>1608</v>
      </c>
      <c r="B24" s="109" t="s">
        <v>1604</v>
      </c>
      <c r="C24" s="112">
        <v>11</v>
      </c>
      <c r="D24" s="114">
        <v>0</v>
      </c>
      <c r="E24" s="110">
        <v>0</v>
      </c>
      <c r="F24" s="112">
        <v>12.3</v>
      </c>
      <c r="G24" s="202" t="s">
        <v>758</v>
      </c>
    </row>
    <row r="25" spans="1:7" ht="11.25" customHeight="1">
      <c r="A25" s="199" t="s">
        <v>1609</v>
      </c>
      <c r="B25" s="109" t="s">
        <v>1604</v>
      </c>
      <c r="C25" s="112">
        <v>813.6</v>
      </c>
      <c r="D25" s="113">
        <v>100</v>
      </c>
      <c r="E25" s="110">
        <v>100</v>
      </c>
      <c r="F25" s="112">
        <v>663.3</v>
      </c>
      <c r="G25" s="202">
        <f aca="true" t="shared" si="1" ref="G25:G32">(F25/E25)*100</f>
        <v>663.3</v>
      </c>
    </row>
    <row r="26" spans="1:7" ht="11.25" customHeight="1">
      <c r="A26" s="199" t="s">
        <v>1413</v>
      </c>
      <c r="B26" s="109" t="s">
        <v>1604</v>
      </c>
      <c r="C26" s="112">
        <v>259.4</v>
      </c>
      <c r="D26" s="113">
        <v>800</v>
      </c>
      <c r="E26" s="110">
        <v>800</v>
      </c>
      <c r="F26" s="112">
        <v>204.8</v>
      </c>
      <c r="G26" s="202">
        <f t="shared" si="1"/>
        <v>25.6</v>
      </c>
    </row>
    <row r="27" spans="1:7" ht="11.25" customHeight="1">
      <c r="A27" s="199" t="s">
        <v>1610</v>
      </c>
      <c r="B27" s="109" t="s">
        <v>1604</v>
      </c>
      <c r="C27" s="112">
        <v>4027.8</v>
      </c>
      <c r="D27" s="113">
        <v>3565</v>
      </c>
      <c r="E27" s="110">
        <v>3565</v>
      </c>
      <c r="F27" s="112">
        <v>4454.1</v>
      </c>
      <c r="G27" s="202">
        <f t="shared" si="1"/>
        <v>124.93969144460029</v>
      </c>
    </row>
    <row r="28" spans="1:7" ht="11.25" customHeight="1">
      <c r="A28" s="199" t="s">
        <v>1611</v>
      </c>
      <c r="B28" s="109" t="s">
        <v>1604</v>
      </c>
      <c r="C28" s="112">
        <v>126029.4</v>
      </c>
      <c r="D28" s="113">
        <v>69717</v>
      </c>
      <c r="E28" s="110">
        <v>114125</v>
      </c>
      <c r="F28" s="112">
        <v>129361</v>
      </c>
      <c r="G28" s="202">
        <f t="shared" si="1"/>
        <v>113.35027382256297</v>
      </c>
    </row>
    <row r="29" spans="1:7" ht="11.25" customHeight="1">
      <c r="A29" s="199" t="s">
        <v>121</v>
      </c>
      <c r="B29" s="109" t="s">
        <v>1604</v>
      </c>
      <c r="C29" s="112">
        <v>0</v>
      </c>
      <c r="D29" s="113">
        <v>0</v>
      </c>
      <c r="E29" s="110">
        <v>433.6</v>
      </c>
      <c r="F29" s="112">
        <v>433.9</v>
      </c>
      <c r="G29" s="202">
        <f t="shared" si="1"/>
        <v>100.0691881918819</v>
      </c>
    </row>
    <row r="30" spans="1:7" ht="11.25" customHeight="1">
      <c r="A30" s="199" t="s">
        <v>1602</v>
      </c>
      <c r="B30" s="109" t="s">
        <v>1604</v>
      </c>
      <c r="C30" s="121">
        <v>488.7</v>
      </c>
      <c r="D30" s="122">
        <v>420</v>
      </c>
      <c r="E30" s="133">
        <v>420</v>
      </c>
      <c r="F30" s="121">
        <v>482.4</v>
      </c>
      <c r="G30" s="202">
        <f t="shared" si="1"/>
        <v>114.85714285714286</v>
      </c>
    </row>
    <row r="31" spans="1:7" ht="11.25" customHeight="1">
      <c r="A31" s="199" t="s">
        <v>1612</v>
      </c>
      <c r="B31" s="109" t="s">
        <v>1604</v>
      </c>
      <c r="C31" s="112">
        <v>1162.4</v>
      </c>
      <c r="D31" s="113">
        <v>5</v>
      </c>
      <c r="E31" s="110">
        <v>68.2</v>
      </c>
      <c r="F31" s="112">
        <v>63.4</v>
      </c>
      <c r="G31" s="202">
        <f t="shared" si="1"/>
        <v>92.96187683284457</v>
      </c>
    </row>
    <row r="32" spans="1:7" ht="11.25" customHeight="1">
      <c r="A32" s="199" t="s">
        <v>1613</v>
      </c>
      <c r="B32" s="109" t="s">
        <v>1604</v>
      </c>
      <c r="C32" s="124">
        <v>420.9</v>
      </c>
      <c r="D32" s="125">
        <v>0</v>
      </c>
      <c r="E32" s="656">
        <v>686</v>
      </c>
      <c r="F32" s="124">
        <v>864.5</v>
      </c>
      <c r="G32" s="202">
        <f t="shared" si="1"/>
        <v>126.0204081632653</v>
      </c>
    </row>
    <row r="33" spans="1:7" ht="11.25" customHeight="1">
      <c r="A33" s="199" t="s">
        <v>1415</v>
      </c>
      <c r="B33" s="109" t="s">
        <v>1604</v>
      </c>
      <c r="C33" s="124">
        <v>0</v>
      </c>
      <c r="D33" s="125">
        <v>0</v>
      </c>
      <c r="E33" s="656">
        <v>20</v>
      </c>
      <c r="F33" s="124">
        <v>10</v>
      </c>
      <c r="G33" s="202">
        <f aca="true" t="shared" si="2" ref="G33:G39">(F33/E33)*100</f>
        <v>50</v>
      </c>
    </row>
    <row r="34" spans="1:7" ht="11.25" customHeight="1">
      <c r="A34" s="199" t="s">
        <v>1414</v>
      </c>
      <c r="B34" s="109" t="s">
        <v>1604</v>
      </c>
      <c r="C34" s="124">
        <v>366</v>
      </c>
      <c r="D34" s="125">
        <v>1500</v>
      </c>
      <c r="E34" s="656">
        <v>1500</v>
      </c>
      <c r="F34" s="124">
        <v>1339</v>
      </c>
      <c r="G34" s="202">
        <f t="shared" si="2"/>
        <v>89.26666666666667</v>
      </c>
    </row>
    <row r="35" spans="1:7" ht="11.25" customHeight="1">
      <c r="A35" s="199" t="s">
        <v>263</v>
      </c>
      <c r="B35" s="109" t="s">
        <v>1604</v>
      </c>
      <c r="C35" s="121">
        <v>10728.7</v>
      </c>
      <c r="D35" s="122">
        <v>11900</v>
      </c>
      <c r="E35" s="133">
        <v>19536.2</v>
      </c>
      <c r="F35" s="121">
        <v>21146.5</v>
      </c>
      <c r="G35" s="202">
        <f t="shared" si="2"/>
        <v>108.24264698354848</v>
      </c>
    </row>
    <row r="36" spans="1:7" ht="11.25" customHeight="1">
      <c r="A36" s="199" t="s">
        <v>1614</v>
      </c>
      <c r="B36" s="109" t="s">
        <v>1604</v>
      </c>
      <c r="C36" s="121">
        <v>3044.1</v>
      </c>
      <c r="D36" s="122">
        <v>2750</v>
      </c>
      <c r="E36" s="133">
        <v>2165</v>
      </c>
      <c r="F36" s="121">
        <v>2168.6</v>
      </c>
      <c r="G36" s="202">
        <f t="shared" si="2"/>
        <v>100.16628175519631</v>
      </c>
    </row>
    <row r="37" spans="1:8" ht="11.25" customHeight="1">
      <c r="A37" s="199" t="s">
        <v>1615</v>
      </c>
      <c r="B37" s="109" t="s">
        <v>1604</v>
      </c>
      <c r="C37" s="121">
        <v>8346.3</v>
      </c>
      <c r="D37" s="122">
        <v>10150</v>
      </c>
      <c r="E37" s="133">
        <v>3876.8</v>
      </c>
      <c r="F37" s="121">
        <v>3879.2</v>
      </c>
      <c r="G37" s="202">
        <f t="shared" si="2"/>
        <v>100.06190672719768</v>
      </c>
      <c r="H37" s="5"/>
    </row>
    <row r="38" spans="1:8" ht="11.25" customHeight="1" thickBot="1">
      <c r="A38" s="199" t="s">
        <v>1616</v>
      </c>
      <c r="B38" s="109" t="s">
        <v>1604</v>
      </c>
      <c r="C38" s="112">
        <v>628.2</v>
      </c>
      <c r="D38" s="178">
        <v>330</v>
      </c>
      <c r="E38" s="216">
        <v>330</v>
      </c>
      <c r="F38" s="112">
        <v>561.1</v>
      </c>
      <c r="G38" s="207">
        <f t="shared" si="2"/>
        <v>170.03030303030303</v>
      </c>
      <c r="H38" s="5"/>
    </row>
    <row r="39" spans="1:13" s="108" customFormat="1" ht="12.75" customHeight="1" thickBot="1">
      <c r="A39" s="204" t="s">
        <v>1604</v>
      </c>
      <c r="B39" s="118"/>
      <c r="C39" s="128">
        <f>SUM(C14:C38)</f>
        <v>338540.5</v>
      </c>
      <c r="D39" s="200">
        <f>SUM(D14:D38)</f>
        <v>179068</v>
      </c>
      <c r="E39" s="128">
        <f>SUM(E14:E38)</f>
        <v>251240.2</v>
      </c>
      <c r="F39" s="128">
        <f>SUM(F14:F38)</f>
        <v>280691.3</v>
      </c>
      <c r="G39" s="413">
        <f t="shared" si="2"/>
        <v>111.72228807332583</v>
      </c>
      <c r="H39" s="6"/>
      <c r="I39"/>
      <c r="J39"/>
      <c r="K39"/>
      <c r="L39"/>
      <c r="M39"/>
    </row>
    <row r="40" spans="1:8" ht="11.25" customHeight="1">
      <c r="A40" s="198" t="s">
        <v>1603</v>
      </c>
      <c r="B40" s="130" t="s">
        <v>809</v>
      </c>
      <c r="C40" s="121">
        <v>18.5</v>
      </c>
      <c r="D40" s="131">
        <v>0</v>
      </c>
      <c r="E40" s="420">
        <v>0</v>
      </c>
      <c r="F40" s="121">
        <v>0</v>
      </c>
      <c r="G40" s="202" t="s">
        <v>758</v>
      </c>
      <c r="H40" s="5"/>
    </row>
    <row r="41" spans="1:13" s="1" customFormat="1" ht="11.25" customHeight="1">
      <c r="A41" s="205" t="s">
        <v>1599</v>
      </c>
      <c r="B41" s="134" t="s">
        <v>1617</v>
      </c>
      <c r="C41" s="133">
        <v>14664.1</v>
      </c>
      <c r="D41" s="122">
        <v>0</v>
      </c>
      <c r="E41" s="133">
        <v>740</v>
      </c>
      <c r="F41" s="133">
        <v>741</v>
      </c>
      <c r="G41" s="202">
        <f>(F41/E41)*100</f>
        <v>100.13513513513514</v>
      </c>
      <c r="H41"/>
      <c r="I41"/>
      <c r="J41"/>
      <c r="K41"/>
      <c r="L41"/>
      <c r="M41"/>
    </row>
    <row r="42" spans="1:7" ht="11.25" customHeight="1">
      <c r="A42" s="199" t="s">
        <v>1600</v>
      </c>
      <c r="B42" s="134" t="s">
        <v>1617</v>
      </c>
      <c r="C42" s="112">
        <v>233</v>
      </c>
      <c r="D42" s="113">
        <v>0</v>
      </c>
      <c r="E42" s="110">
        <v>40</v>
      </c>
      <c r="F42" s="112">
        <v>44.4</v>
      </c>
      <c r="G42" s="202">
        <f>(F42/E42)*100</f>
        <v>110.99999999999999</v>
      </c>
    </row>
    <row r="43" spans="1:7" ht="11.25" customHeight="1">
      <c r="A43" s="199" t="s">
        <v>1609</v>
      </c>
      <c r="B43" s="134" t="s">
        <v>1617</v>
      </c>
      <c r="C43" s="112">
        <v>0</v>
      </c>
      <c r="D43" s="113">
        <v>0</v>
      </c>
      <c r="E43" s="110">
        <v>12300</v>
      </c>
      <c r="F43" s="112">
        <v>12300</v>
      </c>
      <c r="G43" s="202">
        <f>(F43/E43)*100</f>
        <v>100</v>
      </c>
    </row>
    <row r="44" spans="1:7" ht="11.25" customHeight="1">
      <c r="A44" s="206" t="s">
        <v>1610</v>
      </c>
      <c r="B44" s="134" t="s">
        <v>1617</v>
      </c>
      <c r="C44" s="121">
        <v>76771.9</v>
      </c>
      <c r="D44" s="135">
        <v>35000</v>
      </c>
      <c r="E44" s="121">
        <v>38123</v>
      </c>
      <c r="F44" s="121">
        <v>52325.6</v>
      </c>
      <c r="G44" s="202">
        <f>(F44/E44)*100</f>
        <v>137.25467565511633</v>
      </c>
    </row>
    <row r="45" spans="1:7" ht="11.25" customHeight="1" thickBot="1">
      <c r="A45" s="635" t="s">
        <v>1614</v>
      </c>
      <c r="B45" s="134" t="s">
        <v>1617</v>
      </c>
      <c r="C45" s="636">
        <v>50</v>
      </c>
      <c r="D45" s="174">
        <v>0</v>
      </c>
      <c r="E45" s="217">
        <v>0</v>
      </c>
      <c r="F45" s="636">
        <v>0</v>
      </c>
      <c r="G45" s="409">
        <v>0</v>
      </c>
    </row>
    <row r="46" spans="1:15" s="108" customFormat="1" ht="12.75" customHeight="1" thickBot="1">
      <c r="A46" s="208" t="s">
        <v>1618</v>
      </c>
      <c r="B46" s="136"/>
      <c r="C46" s="137">
        <f>SUM(C40:C45)</f>
        <v>91737.5</v>
      </c>
      <c r="D46" s="138">
        <f>SUM(D40:D45)</f>
        <v>35000</v>
      </c>
      <c r="E46" s="139">
        <f>SUM(E40:E45)</f>
        <v>51203</v>
      </c>
      <c r="F46" s="137">
        <f>SUM(F40:F45)</f>
        <v>65411</v>
      </c>
      <c r="G46" s="413">
        <f aca="true" t="shared" si="3" ref="G46:G51">(F46/E46)*100</f>
        <v>127.74837411870399</v>
      </c>
      <c r="H46"/>
      <c r="I46"/>
      <c r="J46"/>
      <c r="K46"/>
      <c r="L46"/>
      <c r="M46"/>
      <c r="N46"/>
      <c r="O46"/>
    </row>
    <row r="47" spans="1:15" s="108" customFormat="1" ht="12.75" customHeight="1" thickBot="1">
      <c r="A47" s="204" t="s">
        <v>1619</v>
      </c>
      <c r="B47" s="118"/>
      <c r="C47" s="128">
        <f>SUM(C13+C39+C46)</f>
        <v>1221931.1</v>
      </c>
      <c r="D47" s="129">
        <f>SUM(D13+D39+D46)</f>
        <v>1057623</v>
      </c>
      <c r="E47" s="128">
        <f>SUM(E13+E39+E46)</f>
        <v>1150249.3</v>
      </c>
      <c r="F47" s="128">
        <f>SUM(F13+F39+F46)</f>
        <v>1272784.1</v>
      </c>
      <c r="G47" s="414">
        <f t="shared" si="3"/>
        <v>110.65289063857722</v>
      </c>
      <c r="H47"/>
      <c r="I47"/>
      <c r="J47"/>
      <c r="K47"/>
      <c r="L47"/>
      <c r="M47"/>
      <c r="N47"/>
      <c r="O47"/>
    </row>
    <row r="48" spans="1:9" s="1" customFormat="1" ht="11.25" customHeight="1">
      <c r="A48" s="205" t="s">
        <v>1599</v>
      </c>
      <c r="B48" s="109" t="s">
        <v>261</v>
      </c>
      <c r="C48" s="432">
        <v>508664.6</v>
      </c>
      <c r="D48" s="434">
        <v>193740</v>
      </c>
      <c r="E48" s="432">
        <v>623821.1</v>
      </c>
      <c r="F48" s="432">
        <v>643994.3</v>
      </c>
      <c r="G48" s="202">
        <f t="shared" si="3"/>
        <v>103.23381174506603</v>
      </c>
      <c r="I48"/>
    </row>
    <row r="49" spans="1:7" ht="11.25" customHeight="1" thickBot="1">
      <c r="A49" s="590" t="s">
        <v>1599</v>
      </c>
      <c r="B49" s="591" t="s">
        <v>262</v>
      </c>
      <c r="C49" s="592">
        <v>87903.1</v>
      </c>
      <c r="D49" s="593">
        <v>0</v>
      </c>
      <c r="E49" s="592">
        <v>198332.6</v>
      </c>
      <c r="F49" s="592">
        <v>162879.7</v>
      </c>
      <c r="G49" s="207">
        <f t="shared" si="3"/>
        <v>82.12452214109027</v>
      </c>
    </row>
    <row r="50" spans="1:15" s="108" customFormat="1" ht="12.75" customHeight="1" thickBot="1">
      <c r="A50" s="204" t="s">
        <v>1620</v>
      </c>
      <c r="B50" s="118"/>
      <c r="C50" s="128">
        <f>SUM(C48:C49)</f>
        <v>596567.7</v>
      </c>
      <c r="D50" s="436">
        <f>SUM(D48:D49)</f>
        <v>193740</v>
      </c>
      <c r="E50" s="128">
        <f>SUM(E48:E49)</f>
        <v>822153.7</v>
      </c>
      <c r="F50" s="128">
        <f>SUM(F48:F49)</f>
        <v>806874</v>
      </c>
      <c r="G50" s="413">
        <f t="shared" si="3"/>
        <v>98.14150322500525</v>
      </c>
      <c r="H50"/>
      <c r="I50"/>
      <c r="J50"/>
      <c r="K50"/>
      <c r="L50"/>
      <c r="M50"/>
      <c r="N50"/>
      <c r="O50"/>
    </row>
    <row r="51" spans="1:12" s="144" customFormat="1" ht="16.5" customHeight="1" thickBot="1">
      <c r="A51" s="209" t="s">
        <v>1621</v>
      </c>
      <c r="B51" s="210"/>
      <c r="C51" s="211">
        <f>SUM(C47+C50)</f>
        <v>1818498.8</v>
      </c>
      <c r="D51" s="212">
        <f>SUM(D47+D50)</f>
        <v>1251363</v>
      </c>
      <c r="E51" s="211">
        <f>SUM(E47+E50)</f>
        <v>1972403</v>
      </c>
      <c r="F51" s="211">
        <f>SUM(F47+F50)</f>
        <v>2079658.1</v>
      </c>
      <c r="G51" s="415">
        <f t="shared" si="3"/>
        <v>105.43778832216337</v>
      </c>
      <c r="H51"/>
      <c r="I51"/>
      <c r="J51"/>
      <c r="K51"/>
      <c r="L51"/>
    </row>
    <row r="52" spans="1:12" s="144" customFormat="1" ht="16.5" customHeight="1" thickTop="1">
      <c r="A52" s="684"/>
      <c r="B52" s="684"/>
      <c r="C52" s="685"/>
      <c r="D52" s="686"/>
      <c r="E52" s="685"/>
      <c r="F52" s="685"/>
      <c r="G52" s="687"/>
      <c r="H52"/>
      <c r="I52"/>
      <c r="J52"/>
      <c r="K52"/>
      <c r="L52"/>
    </row>
    <row r="53" spans="1:12" s="144" customFormat="1" ht="42.75" customHeight="1">
      <c r="A53" s="684"/>
      <c r="B53" s="684"/>
      <c r="C53" s="685"/>
      <c r="D53" s="686"/>
      <c r="E53" s="685"/>
      <c r="F53" s="685"/>
      <c r="G53" s="687"/>
      <c r="H53"/>
      <c r="I53"/>
      <c r="J53"/>
      <c r="K53"/>
      <c r="L53"/>
    </row>
    <row r="54" spans="4:7" ht="41.25" customHeight="1">
      <c r="D54" s="145"/>
      <c r="E54" s="146"/>
      <c r="F54" s="146"/>
      <c r="G54" s="401"/>
    </row>
    <row r="55" spans="1:7" ht="15.75" customHeight="1">
      <c r="A55" s="719" t="s">
        <v>1622</v>
      </c>
      <c r="B55" s="719"/>
      <c r="C55" s="719"/>
      <c r="D55" s="719"/>
      <c r="E55" s="719"/>
      <c r="F55" s="719"/>
      <c r="G55" s="719"/>
    </row>
    <row r="56" spans="4:7" ht="7.5" customHeight="1" thickBot="1">
      <c r="D56" s="145"/>
      <c r="E56" s="146"/>
      <c r="F56" s="146"/>
      <c r="G56" s="401"/>
    </row>
    <row r="57" spans="1:7" ht="11.25" customHeight="1" thickTop="1">
      <c r="A57" s="722" t="s">
        <v>586</v>
      </c>
      <c r="B57" s="725" t="s">
        <v>587</v>
      </c>
      <c r="C57" s="728" t="s">
        <v>875</v>
      </c>
      <c r="D57" s="728"/>
      <c r="E57" s="728"/>
      <c r="F57" s="728"/>
      <c r="G57" s="729"/>
    </row>
    <row r="58" spans="1:7" ht="47.25" customHeight="1">
      <c r="A58" s="723"/>
      <c r="B58" s="726"/>
      <c r="C58" s="106" t="s">
        <v>624</v>
      </c>
      <c r="D58" s="104" t="s">
        <v>1011</v>
      </c>
      <c r="E58" s="654" t="s">
        <v>1012</v>
      </c>
      <c r="F58" s="106" t="s">
        <v>623</v>
      </c>
      <c r="G58" s="720" t="s">
        <v>734</v>
      </c>
    </row>
    <row r="59" spans="1:7" ht="13.5" customHeight="1" thickBot="1">
      <c r="A59" s="724"/>
      <c r="B59" s="727"/>
      <c r="C59" s="397" t="s">
        <v>1596</v>
      </c>
      <c r="D59" s="398" t="s">
        <v>1596</v>
      </c>
      <c r="E59" s="655" t="s">
        <v>1596</v>
      </c>
      <c r="F59" s="397" t="s">
        <v>1596</v>
      </c>
      <c r="G59" s="721"/>
    </row>
    <row r="60" spans="1:7" ht="23.25" customHeight="1" thickTop="1">
      <c r="A60" s="199" t="s">
        <v>1599</v>
      </c>
      <c r="B60" s="278" t="s">
        <v>237</v>
      </c>
      <c r="C60" s="147">
        <v>14751.6</v>
      </c>
      <c r="D60" s="400">
        <v>27000</v>
      </c>
      <c r="E60" s="421">
        <v>45024.6</v>
      </c>
      <c r="F60" s="147">
        <v>29715.9</v>
      </c>
      <c r="G60" s="202">
        <f>(F60/E60)*100</f>
        <v>65.9992537412881</v>
      </c>
    </row>
    <row r="61" spans="1:7" ht="24" customHeight="1">
      <c r="A61" s="199" t="s">
        <v>1599</v>
      </c>
      <c r="B61" s="148" t="s">
        <v>957</v>
      </c>
      <c r="C61" s="133">
        <v>-13034.9</v>
      </c>
      <c r="D61" s="122">
        <v>-24739</v>
      </c>
      <c r="E61" s="133">
        <v>-24739</v>
      </c>
      <c r="F61" s="133">
        <v>-24631.5</v>
      </c>
      <c r="G61" s="202">
        <f>(F61/E61)*100</f>
        <v>99.56546343829581</v>
      </c>
    </row>
    <row r="62" spans="1:7" ht="24" customHeight="1">
      <c r="A62" s="199" t="s">
        <v>1599</v>
      </c>
      <c r="B62" s="149" t="s">
        <v>39</v>
      </c>
      <c r="C62" s="121">
        <v>174841</v>
      </c>
      <c r="D62" s="135">
        <v>291115</v>
      </c>
      <c r="E62" s="121">
        <v>385810.5</v>
      </c>
      <c r="F62" s="121">
        <v>-125903.4</v>
      </c>
      <c r="G62" s="202">
        <f>(F62/E62)*100</f>
        <v>-32.633481981439076</v>
      </c>
    </row>
    <row r="63" spans="1:7" ht="24" customHeight="1" thickBot="1">
      <c r="A63" s="199" t="s">
        <v>1599</v>
      </c>
      <c r="B63" s="150" t="s">
        <v>1623</v>
      </c>
      <c r="C63" s="133">
        <v>-15399.7</v>
      </c>
      <c r="D63" s="141">
        <v>0</v>
      </c>
      <c r="E63" s="133">
        <v>0</v>
      </c>
      <c r="F63" s="133">
        <v>242246.8</v>
      </c>
      <c r="G63" s="207" t="s">
        <v>758</v>
      </c>
    </row>
    <row r="64" spans="1:13" s="155" customFormat="1" ht="18.75" customHeight="1" thickBot="1">
      <c r="A64" s="213" t="s">
        <v>1624</v>
      </c>
      <c r="B64" s="152"/>
      <c r="C64" s="153">
        <f>SUM(C60:C63)</f>
        <v>161158</v>
      </c>
      <c r="D64" s="154">
        <f>SUM(D60:D62)</f>
        <v>293376</v>
      </c>
      <c r="E64" s="153">
        <f>SUM(E60:E63)</f>
        <v>406096.1</v>
      </c>
      <c r="F64" s="153">
        <f>SUM(F60:F63)</f>
        <v>121427.79999999999</v>
      </c>
      <c r="G64" s="416">
        <f>(F64/E64)*100</f>
        <v>29.901247512596157</v>
      </c>
      <c r="H64"/>
      <c r="I64"/>
      <c r="J64"/>
      <c r="K64"/>
      <c r="L64"/>
      <c r="M64" s="34"/>
    </row>
    <row r="65" spans="1:12" s="34" customFormat="1" ht="18.75" customHeight="1" thickBot="1">
      <c r="A65" s="209" t="s">
        <v>1625</v>
      </c>
      <c r="B65" s="210"/>
      <c r="C65" s="211">
        <f>SUM(C51:C63)</f>
        <v>1979656.8000000003</v>
      </c>
      <c r="D65" s="212">
        <f>SUM(D51:D62)</f>
        <v>1544739</v>
      </c>
      <c r="E65" s="211">
        <f>SUM(E51:E62)</f>
        <v>2378499.1</v>
      </c>
      <c r="F65" s="211">
        <f>SUM(F51:F63)</f>
        <v>2201085.9</v>
      </c>
      <c r="G65" s="415">
        <f>(F65/E65)*100</f>
        <v>92.54095996925119</v>
      </c>
      <c r="H65"/>
      <c r="I65"/>
      <c r="J65"/>
      <c r="K65"/>
      <c r="L65"/>
    </row>
    <row r="66" spans="1:13" s="157" customFormat="1" ht="15" customHeight="1" thickTop="1">
      <c r="A66"/>
      <c r="B66"/>
      <c r="C66" s="156"/>
      <c r="D66"/>
      <c r="E66" s="5"/>
      <c r="F66" s="5"/>
      <c r="G66" s="98"/>
      <c r="H66"/>
      <c r="I66"/>
      <c r="J66"/>
      <c r="K66"/>
      <c r="L66"/>
      <c r="M66"/>
    </row>
    <row r="67" spans="1:7" ht="12.75">
      <c r="A67"/>
      <c r="B67"/>
      <c r="C67"/>
      <c r="D67"/>
      <c r="E67" s="5"/>
      <c r="F67"/>
      <c r="G67"/>
    </row>
    <row r="68" spans="1:7" ht="12.75">
      <c r="A68"/>
      <c r="B68"/>
      <c r="C68"/>
      <c r="D68"/>
      <c r="E68" s="5"/>
      <c r="F68"/>
      <c r="G68"/>
    </row>
    <row r="69" spans="1:7" ht="12.75">
      <c r="A69"/>
      <c r="B69"/>
      <c r="C69"/>
      <c r="D69"/>
      <c r="E69" s="5"/>
      <c r="F69"/>
      <c r="G69"/>
    </row>
    <row r="70" spans="1:7" ht="12.75">
      <c r="A70"/>
      <c r="B70"/>
      <c r="C70"/>
      <c r="D70"/>
      <c r="E70" s="5"/>
      <c r="F70"/>
      <c r="G70"/>
    </row>
    <row r="71" spans="1:7" ht="12.75">
      <c r="A71"/>
      <c r="B71"/>
      <c r="C71"/>
      <c r="D71"/>
      <c r="E71" s="5"/>
      <c r="F71"/>
      <c r="G71"/>
    </row>
    <row r="72" spans="1:7" ht="12.75">
      <c r="A72"/>
      <c r="B72" s="2"/>
      <c r="C72"/>
      <c r="D72"/>
      <c r="E72" s="5"/>
      <c r="F72"/>
      <c r="G72"/>
    </row>
    <row r="73" spans="1:7" ht="12.75">
      <c r="A73"/>
      <c r="B73"/>
      <c r="C73"/>
      <c r="D73"/>
      <c r="E73" s="5"/>
      <c r="F73"/>
      <c r="G73"/>
    </row>
    <row r="74" spans="1:7" ht="12.75">
      <c r="A74"/>
      <c r="B74"/>
      <c r="C74"/>
      <c r="D74"/>
      <c r="E74" s="5"/>
      <c r="F74"/>
      <c r="G74"/>
    </row>
    <row r="75" spans="1:7" ht="12.75">
      <c r="A75"/>
      <c r="B75"/>
      <c r="C75"/>
      <c r="D75"/>
      <c r="E75" s="5"/>
      <c r="F75"/>
      <c r="G75"/>
    </row>
    <row r="76" spans="1:7" ht="12.75">
      <c r="A76"/>
      <c r="B76"/>
      <c r="C76"/>
      <c r="D76"/>
      <c r="E76" s="5"/>
      <c r="F76"/>
      <c r="G76"/>
    </row>
    <row r="77" spans="1:7" ht="12.75">
      <c r="A77"/>
      <c r="B77"/>
      <c r="C77"/>
      <c r="D77"/>
      <c r="E77" s="5"/>
      <c r="F77"/>
      <c r="G77"/>
    </row>
    <row r="78" spans="1:6" ht="12.75">
      <c r="A78"/>
      <c r="B78"/>
      <c r="C78"/>
      <c r="D78"/>
      <c r="E78" s="5"/>
      <c r="F78" s="5"/>
    </row>
    <row r="79" spans="1:6" ht="12.75">
      <c r="A79"/>
      <c r="B79"/>
      <c r="C79"/>
      <c r="D79"/>
      <c r="E79" s="5"/>
      <c r="F79" s="5"/>
    </row>
    <row r="80" spans="1:6" ht="12.75">
      <c r="A80"/>
      <c r="B80"/>
      <c r="C80"/>
      <c r="D80"/>
      <c r="E80" s="5"/>
      <c r="F80" s="5"/>
    </row>
    <row r="81" spans="1:6" ht="12.75">
      <c r="A81"/>
      <c r="B81"/>
      <c r="C81"/>
      <c r="D81"/>
      <c r="E81" s="5"/>
      <c r="F81" s="5"/>
    </row>
    <row r="82" spans="1:6" ht="12.75">
      <c r="A82"/>
      <c r="B82"/>
      <c r="C82"/>
      <c r="D82"/>
      <c r="E82" s="5"/>
      <c r="F82" s="5"/>
    </row>
    <row r="83" spans="1:6" ht="12.75">
      <c r="A83"/>
      <c r="B83"/>
      <c r="C83"/>
      <c r="D83"/>
      <c r="E83" s="5"/>
      <c r="F83" s="5"/>
    </row>
    <row r="84" spans="1:6" ht="12.75">
      <c r="A84"/>
      <c r="B84"/>
      <c r="C84"/>
      <c r="D84"/>
      <c r="E84" s="5"/>
      <c r="F84" s="5"/>
    </row>
    <row r="85" spans="1:6" ht="12.75">
      <c r="A85"/>
      <c r="B85"/>
      <c r="C85"/>
      <c r="D85"/>
      <c r="E85" s="5"/>
      <c r="F85" s="5"/>
    </row>
    <row r="86" spans="1:6" ht="12.75">
      <c r="A86"/>
      <c r="B86"/>
      <c r="C86"/>
      <c r="D86"/>
      <c r="E86" s="5"/>
      <c r="F86" s="5"/>
    </row>
    <row r="87" spans="1:6" ht="12.75">
      <c r="A87"/>
      <c r="B87"/>
      <c r="C87"/>
      <c r="D87"/>
      <c r="E87" s="5"/>
      <c r="F87" s="5"/>
    </row>
    <row r="88" spans="1:6" ht="12.75">
      <c r="A88"/>
      <c r="B88"/>
      <c r="C88"/>
      <c r="D88"/>
      <c r="E88" s="5"/>
      <c r="F88" s="5"/>
    </row>
    <row r="89" spans="1:6" ht="12.75">
      <c r="A89"/>
      <c r="B89"/>
      <c r="C89"/>
      <c r="D89"/>
      <c r="E89" s="5"/>
      <c r="F89" s="5"/>
    </row>
    <row r="90" spans="1:6" ht="12.75">
      <c r="A90"/>
      <c r="B90"/>
      <c r="C90"/>
      <c r="D90"/>
      <c r="E90" s="5"/>
      <c r="F90" s="5"/>
    </row>
    <row r="91" spans="1:6" ht="12.75">
      <c r="A91"/>
      <c r="B91"/>
      <c r="C91"/>
      <c r="D91"/>
      <c r="E91" s="5"/>
      <c r="F91" s="5"/>
    </row>
    <row r="92" spans="1:6" ht="12.75">
      <c r="A92"/>
      <c r="B92"/>
      <c r="C92"/>
      <c r="D92"/>
      <c r="E92" s="5"/>
      <c r="F92" s="5"/>
    </row>
    <row r="93" spans="1:6" ht="12.75">
      <c r="A93"/>
      <c r="B93"/>
      <c r="C93"/>
      <c r="D93"/>
      <c r="E93" s="5"/>
      <c r="F93" s="5"/>
    </row>
    <row r="94" spans="1:6" ht="12.75">
      <c r="A94"/>
      <c r="B94"/>
      <c r="C94"/>
      <c r="D94"/>
      <c r="E94" s="5"/>
      <c r="F94" s="5"/>
    </row>
    <row r="95" spans="1:6" ht="12.75">
      <c r="A95"/>
      <c r="B95"/>
      <c r="C95"/>
      <c r="D95"/>
      <c r="E95" s="5"/>
      <c r="F95" s="5"/>
    </row>
    <row r="96" spans="1:6" ht="12.75">
      <c r="A96"/>
      <c r="B96"/>
      <c r="C96"/>
      <c r="D96"/>
      <c r="E96" s="5"/>
      <c r="F96" s="5"/>
    </row>
    <row r="97" spans="1:6" ht="12.75">
      <c r="A97"/>
      <c r="B97"/>
      <c r="C97"/>
      <c r="D97"/>
      <c r="E97" s="5"/>
      <c r="F97" s="5"/>
    </row>
    <row r="98" spans="1:6" ht="12.75">
      <c r="A98"/>
      <c r="B98"/>
      <c r="C98"/>
      <c r="D98"/>
      <c r="E98" s="5"/>
      <c r="F98" s="5"/>
    </row>
    <row r="99" spans="1:6" ht="12.75">
      <c r="A99"/>
      <c r="B99"/>
      <c r="C99"/>
      <c r="D99"/>
      <c r="E99" s="5"/>
      <c r="F99" s="5"/>
    </row>
    <row r="100" spans="1:6" ht="12.75">
      <c r="A100"/>
      <c r="B100"/>
      <c r="C100"/>
      <c r="D100"/>
      <c r="E100" s="5"/>
      <c r="F100" s="5"/>
    </row>
    <row r="101" spans="1:6" ht="12.75">
      <c r="A101"/>
      <c r="B101"/>
      <c r="C101"/>
      <c r="D101"/>
      <c r="E101" s="5"/>
      <c r="F101" s="5"/>
    </row>
    <row r="102" spans="1:6" ht="12.75">
      <c r="A102"/>
      <c r="B102"/>
      <c r="C102"/>
      <c r="D102"/>
      <c r="E102" s="5"/>
      <c r="F102" s="5"/>
    </row>
    <row r="103" spans="1:6" ht="12.75">
      <c r="A103"/>
      <c r="B103"/>
      <c r="C103"/>
      <c r="D103"/>
      <c r="E103" s="5"/>
      <c r="F103" s="5"/>
    </row>
    <row r="104" spans="1:6" ht="12.75">
      <c r="A104"/>
      <c r="B104"/>
      <c r="C104"/>
      <c r="D104"/>
      <c r="E104" s="5"/>
      <c r="F104" s="5"/>
    </row>
    <row r="105" spans="1:6" ht="12.75">
      <c r="A105"/>
      <c r="B105"/>
      <c r="C105"/>
      <c r="D105"/>
      <c r="E105" s="5"/>
      <c r="F105" s="5"/>
    </row>
    <row r="106" spans="1:6" ht="12.75">
      <c r="A106"/>
      <c r="B106"/>
      <c r="C106"/>
      <c r="D106"/>
      <c r="E106" s="5"/>
      <c r="F106" s="5"/>
    </row>
    <row r="107" spans="1:6" ht="12.75">
      <c r="A107"/>
      <c r="B107"/>
      <c r="C107"/>
      <c r="D107"/>
      <c r="E107" s="5"/>
      <c r="F107" s="5"/>
    </row>
    <row r="108" spans="1:6" ht="12.75">
      <c r="A108"/>
      <c r="B108"/>
      <c r="C108"/>
      <c r="D108"/>
      <c r="E108" s="5"/>
      <c r="F108" s="5"/>
    </row>
    <row r="109" spans="1:6" ht="12.75">
      <c r="A109"/>
      <c r="B109"/>
      <c r="C109"/>
      <c r="D109"/>
      <c r="E109" s="5"/>
      <c r="F109" s="5"/>
    </row>
    <row r="110" spans="1:6" ht="12.75">
      <c r="A110"/>
      <c r="B110"/>
      <c r="C110"/>
      <c r="D110"/>
      <c r="E110" s="5"/>
      <c r="F110" s="5"/>
    </row>
    <row r="111" spans="1:6" ht="12.75">
      <c r="A111"/>
      <c r="B111"/>
      <c r="C111"/>
      <c r="D111"/>
      <c r="E111" s="5"/>
      <c r="F111" s="5"/>
    </row>
    <row r="112" spans="1:6" ht="12.75">
      <c r="A112"/>
      <c r="B112"/>
      <c r="C112"/>
      <c r="D112"/>
      <c r="E112" s="5"/>
      <c r="F112" s="5"/>
    </row>
    <row r="113" spans="1:6" ht="12.75">
      <c r="A113"/>
      <c r="B113"/>
      <c r="C113"/>
      <c r="D113"/>
      <c r="E113" s="5"/>
      <c r="F113" s="5"/>
    </row>
    <row r="114" spans="1:6" ht="12.75">
      <c r="A114"/>
      <c r="B114"/>
      <c r="C114"/>
      <c r="D114"/>
      <c r="E114" s="5"/>
      <c r="F114" s="5"/>
    </row>
    <row r="115" spans="1:6" ht="12.75">
      <c r="A115"/>
      <c r="B115"/>
      <c r="C115"/>
      <c r="D115"/>
      <c r="E115" s="5"/>
      <c r="F115" s="5"/>
    </row>
    <row r="116" spans="1:6" ht="12.75">
      <c r="A116"/>
      <c r="B116"/>
      <c r="C116"/>
      <c r="D116"/>
      <c r="E116" s="5"/>
      <c r="F116" s="5"/>
    </row>
    <row r="117" spans="1:6" ht="12.75">
      <c r="A117"/>
      <c r="B117"/>
      <c r="C117"/>
      <c r="D117"/>
      <c r="E117" s="5"/>
      <c r="F117" s="5"/>
    </row>
    <row r="118" spans="1:6" ht="12.75">
      <c r="A118"/>
      <c r="B118"/>
      <c r="C118"/>
      <c r="D118"/>
      <c r="E118" s="5"/>
      <c r="F118" s="5"/>
    </row>
    <row r="119" spans="1:6" ht="12.75">
      <c r="A119"/>
      <c r="B119"/>
      <c r="C119"/>
      <c r="D119"/>
      <c r="E119" s="5"/>
      <c r="F119" s="5"/>
    </row>
    <row r="1706" ht="18.75" customHeight="1"/>
  </sheetData>
  <mergeCells count="9">
    <mergeCell ref="A1:A3"/>
    <mergeCell ref="B1:B3"/>
    <mergeCell ref="C1:G1"/>
    <mergeCell ref="G2:G3"/>
    <mergeCell ref="A55:G55"/>
    <mergeCell ref="G58:G59"/>
    <mergeCell ref="A57:A59"/>
    <mergeCell ref="B57:B59"/>
    <mergeCell ref="C57:G57"/>
  </mergeCells>
  <printOptions horizontalCentered="1"/>
  <pageMargins left="0.7874015748031497" right="0.7874015748031497" top="0.9055118110236221" bottom="0.8661417322834646" header="0.5118110236220472" footer="0.5118110236220472"/>
  <pageSetup horizontalDpi="600" verticalDpi="600" orientation="portrait" paperSize="9" r:id="rId1"/>
  <headerFooter alignWithMargins="0">
    <oddHeader>&amp;C&amp;"Arial CE,tučné"&amp;12PŘEHLED HOSPODAŘENÍ ZA  &amp;UROK  2003&amp;U  -  P Ř Í J M Y</oddHeader>
    <oddFooter xml:space="preserve">&amp;C&amp;P&amp;RSumář příjmů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0"/>
  <sheetViews>
    <sheetView workbookViewId="0" topLeftCell="A81">
      <selection activeCell="H68" sqref="H68"/>
    </sheetView>
  </sheetViews>
  <sheetFormatPr defaultColWidth="9.00390625" defaultRowHeight="12.75"/>
  <cols>
    <col min="1" max="1" width="9.125" style="30" customWidth="1"/>
    <col min="2" max="2" width="46.00390625" style="1" customWidth="1"/>
    <col min="3" max="3" width="10.00390625" style="0" customWidth="1"/>
    <col min="4" max="4" width="10.75390625" style="6" customWidth="1"/>
    <col min="5" max="5" width="11.00390625" style="6" customWidth="1"/>
    <col min="6" max="6" width="16.00390625" style="0" customWidth="1"/>
    <col min="7" max="7" width="14.375" style="0" customWidth="1"/>
    <col min="23" max="16384" width="9.125" style="1" customWidth="1"/>
  </cols>
  <sheetData>
    <row r="1" spans="1:5" ht="12.75" customHeight="1" thickTop="1">
      <c r="A1" s="822" t="s">
        <v>84</v>
      </c>
      <c r="B1" s="804" t="s">
        <v>520</v>
      </c>
      <c r="C1" s="825" t="s">
        <v>15</v>
      </c>
      <c r="D1" s="826"/>
      <c r="E1" s="827"/>
    </row>
    <row r="2" spans="1:22" s="170" customFormat="1" ht="43.5" customHeight="1">
      <c r="A2" s="823"/>
      <c r="B2" s="817"/>
      <c r="C2" s="305" t="s">
        <v>1011</v>
      </c>
      <c r="D2" s="306" t="s">
        <v>1012</v>
      </c>
      <c r="E2" s="368" t="s">
        <v>623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5" ht="12" customHeight="1" thickBot="1">
      <c r="A3" s="824"/>
      <c r="B3" s="805"/>
      <c r="C3" s="599" t="s">
        <v>65</v>
      </c>
      <c r="D3" s="602" t="s">
        <v>65</v>
      </c>
      <c r="E3" s="601" t="s">
        <v>65</v>
      </c>
    </row>
    <row r="4" spans="1:5" ht="11.25" customHeight="1" thickTop="1">
      <c r="A4" s="343">
        <v>5011</v>
      </c>
      <c r="B4" s="278" t="s">
        <v>1065</v>
      </c>
      <c r="C4" s="588">
        <v>142842</v>
      </c>
      <c r="D4" s="147">
        <v>144436.8</v>
      </c>
      <c r="E4" s="589">
        <v>140484.7</v>
      </c>
    </row>
    <row r="5" spans="1:5" ht="11.25" customHeight="1">
      <c r="A5" s="359">
        <v>5019</v>
      </c>
      <c r="B5" s="140" t="s">
        <v>483</v>
      </c>
      <c r="C5" s="588">
        <v>2650</v>
      </c>
      <c r="D5" s="147">
        <v>2655.4</v>
      </c>
      <c r="E5" s="589">
        <v>2258.2</v>
      </c>
    </row>
    <row r="6" spans="1:5" ht="11.25" customHeight="1">
      <c r="A6" s="359">
        <v>5021</v>
      </c>
      <c r="B6" s="149" t="s">
        <v>822</v>
      </c>
      <c r="C6" s="588">
        <v>955</v>
      </c>
      <c r="D6" s="147">
        <v>3236.9</v>
      </c>
      <c r="E6" s="589">
        <v>3150.4</v>
      </c>
    </row>
    <row r="7" spans="1:5" ht="11.25" customHeight="1">
      <c r="A7" s="359">
        <v>5023</v>
      </c>
      <c r="B7" s="149" t="s">
        <v>1317</v>
      </c>
      <c r="C7" s="588">
        <v>5907</v>
      </c>
      <c r="D7" s="147">
        <v>6170.2</v>
      </c>
      <c r="E7" s="589">
        <v>4962.5</v>
      </c>
    </row>
    <row r="8" spans="1:5" ht="21" customHeight="1">
      <c r="A8" s="359">
        <v>5027</v>
      </c>
      <c r="B8" s="149" t="s">
        <v>107</v>
      </c>
      <c r="C8" s="588">
        <v>65</v>
      </c>
      <c r="D8" s="147">
        <v>65</v>
      </c>
      <c r="E8" s="589">
        <v>21.5</v>
      </c>
    </row>
    <row r="9" spans="1:5" ht="22.5" customHeight="1">
      <c r="A9" s="359">
        <v>5028</v>
      </c>
      <c r="B9" s="149" t="s">
        <v>969</v>
      </c>
      <c r="C9" s="588">
        <v>0</v>
      </c>
      <c r="D9" s="147">
        <v>111</v>
      </c>
      <c r="E9" s="589">
        <v>109.8</v>
      </c>
    </row>
    <row r="10" spans="1:5" ht="22.5" customHeight="1">
      <c r="A10" s="359">
        <v>5031</v>
      </c>
      <c r="B10" s="149" t="s">
        <v>108</v>
      </c>
      <c r="C10" s="588">
        <v>38216</v>
      </c>
      <c r="D10" s="147">
        <v>38820.1</v>
      </c>
      <c r="E10" s="589">
        <v>37755.2</v>
      </c>
    </row>
    <row r="11" spans="1:5" ht="12" customHeight="1">
      <c r="A11" s="359">
        <v>5032</v>
      </c>
      <c r="B11" s="149" t="s">
        <v>1066</v>
      </c>
      <c r="C11" s="588">
        <v>13232</v>
      </c>
      <c r="D11" s="147">
        <v>13440</v>
      </c>
      <c r="E11" s="589">
        <v>12871.3</v>
      </c>
    </row>
    <row r="12" spans="1:5" ht="12" customHeight="1">
      <c r="A12" s="359">
        <v>5038</v>
      </c>
      <c r="B12" s="149" t="s">
        <v>109</v>
      </c>
      <c r="C12" s="588">
        <v>618</v>
      </c>
      <c r="D12" s="147">
        <v>627.7</v>
      </c>
      <c r="E12" s="589">
        <v>551.2</v>
      </c>
    </row>
    <row r="13" spans="1:5" ht="12" customHeight="1">
      <c r="A13" s="359">
        <v>5039</v>
      </c>
      <c r="B13" s="149" t="s">
        <v>1156</v>
      </c>
      <c r="C13" s="588">
        <v>850</v>
      </c>
      <c r="D13" s="147">
        <v>851.9</v>
      </c>
      <c r="E13" s="589">
        <v>691</v>
      </c>
    </row>
    <row r="14" spans="1:5" ht="24" customHeight="1">
      <c r="A14" s="357">
        <v>50</v>
      </c>
      <c r="B14" s="307" t="s">
        <v>484</v>
      </c>
      <c r="C14" s="575">
        <f>SUM(C4:C13)</f>
        <v>205335</v>
      </c>
      <c r="D14" s="575">
        <f>SUM(D4:D13)</f>
        <v>210415</v>
      </c>
      <c r="E14" s="576">
        <f>SUM(E4:E13)</f>
        <v>202855.8</v>
      </c>
    </row>
    <row r="15" spans="1:5" ht="12" customHeight="1">
      <c r="A15" s="359">
        <v>5132</v>
      </c>
      <c r="B15" s="149" t="s">
        <v>926</v>
      </c>
      <c r="C15" s="130">
        <v>140</v>
      </c>
      <c r="D15" s="132">
        <v>112.1</v>
      </c>
      <c r="E15" s="371">
        <v>109.7</v>
      </c>
    </row>
    <row r="16" spans="1:5" ht="12" customHeight="1">
      <c r="A16" s="359">
        <v>5134</v>
      </c>
      <c r="B16" s="149" t="s">
        <v>913</v>
      </c>
      <c r="C16" s="130">
        <v>1105</v>
      </c>
      <c r="D16" s="132">
        <v>1107.9</v>
      </c>
      <c r="E16" s="371">
        <v>1105.1</v>
      </c>
    </row>
    <row r="17" spans="1:22" s="107" customFormat="1" ht="12" customHeight="1">
      <c r="A17" s="359">
        <v>5136</v>
      </c>
      <c r="B17" s="149" t="s">
        <v>914</v>
      </c>
      <c r="C17" s="130">
        <v>1645</v>
      </c>
      <c r="D17" s="132">
        <v>1358.9</v>
      </c>
      <c r="E17" s="371">
        <v>1349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07" customFormat="1" ht="12" customHeight="1">
      <c r="A18" s="359">
        <v>5137</v>
      </c>
      <c r="B18" s="149" t="s">
        <v>485</v>
      </c>
      <c r="C18" s="130">
        <v>5920</v>
      </c>
      <c r="D18" s="132">
        <v>12361.2</v>
      </c>
      <c r="E18" s="371">
        <v>10981.2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07" customFormat="1" ht="12" customHeight="1">
      <c r="A19" s="359">
        <v>5138</v>
      </c>
      <c r="B19" s="149" t="s">
        <v>34</v>
      </c>
      <c r="C19" s="130">
        <v>350</v>
      </c>
      <c r="D19" s="132">
        <v>350</v>
      </c>
      <c r="E19" s="371">
        <v>341.2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07" customFormat="1" ht="12" customHeight="1">
      <c r="A20" s="359">
        <v>5139</v>
      </c>
      <c r="B20" s="149" t="s">
        <v>1076</v>
      </c>
      <c r="C20" s="130">
        <v>7197</v>
      </c>
      <c r="D20" s="132">
        <v>8130.1</v>
      </c>
      <c r="E20" s="371">
        <v>7937.5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07" customFormat="1" ht="12" customHeight="1">
      <c r="A21" s="359">
        <v>5141</v>
      </c>
      <c r="B21" s="149" t="s">
        <v>486</v>
      </c>
      <c r="C21" s="130">
        <v>26100</v>
      </c>
      <c r="D21" s="132">
        <v>26100</v>
      </c>
      <c r="E21" s="371">
        <v>25941.9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07" customFormat="1" ht="12" customHeight="1">
      <c r="A22" s="359">
        <v>5142</v>
      </c>
      <c r="B22" s="149" t="s">
        <v>727</v>
      </c>
      <c r="C22" s="130">
        <v>17</v>
      </c>
      <c r="D22" s="132">
        <v>17</v>
      </c>
      <c r="E22" s="371">
        <v>0.3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107" customFormat="1" ht="12" customHeight="1">
      <c r="A23" s="359">
        <v>5149</v>
      </c>
      <c r="B23" s="149" t="s">
        <v>487</v>
      </c>
      <c r="C23" s="130">
        <v>100</v>
      </c>
      <c r="D23" s="132">
        <v>100</v>
      </c>
      <c r="E23" s="371">
        <v>11397.7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07" customFormat="1" ht="12" customHeight="1">
      <c r="A24" s="359">
        <v>5151</v>
      </c>
      <c r="B24" s="149" t="s">
        <v>1077</v>
      </c>
      <c r="C24" s="130">
        <v>4109</v>
      </c>
      <c r="D24" s="132">
        <v>4337</v>
      </c>
      <c r="E24" s="371">
        <v>4362.9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07" customFormat="1" ht="12" customHeight="1">
      <c r="A25" s="359">
        <v>5152</v>
      </c>
      <c r="B25" s="2" t="s">
        <v>1525</v>
      </c>
      <c r="C25" s="130">
        <v>8910</v>
      </c>
      <c r="D25" s="132">
        <v>9333.6</v>
      </c>
      <c r="E25" s="371">
        <v>9369.9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07" customFormat="1" ht="12" customHeight="1">
      <c r="A26" s="359">
        <v>5153</v>
      </c>
      <c r="B26" s="149" t="s">
        <v>909</v>
      </c>
      <c r="C26" s="130">
        <v>285</v>
      </c>
      <c r="D26" s="132">
        <v>328</v>
      </c>
      <c r="E26" s="371">
        <v>319.9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07" customFormat="1" ht="12" customHeight="1">
      <c r="A27" s="359">
        <v>5154</v>
      </c>
      <c r="B27" s="149" t="s">
        <v>830</v>
      </c>
      <c r="C27" s="130">
        <v>11264</v>
      </c>
      <c r="D27" s="132">
        <v>9041.6</v>
      </c>
      <c r="E27" s="371">
        <v>8955.3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107" customFormat="1" ht="12" customHeight="1">
      <c r="A28" s="359">
        <v>5156</v>
      </c>
      <c r="B28" s="149" t="s">
        <v>832</v>
      </c>
      <c r="C28" s="130">
        <v>2005</v>
      </c>
      <c r="D28" s="132">
        <v>1643.1</v>
      </c>
      <c r="E28" s="371">
        <v>1541.8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107" customFormat="1" ht="12" customHeight="1">
      <c r="A29" s="359">
        <v>5157</v>
      </c>
      <c r="B29" s="149" t="s">
        <v>1172</v>
      </c>
      <c r="C29" s="130">
        <v>100</v>
      </c>
      <c r="D29" s="132">
        <v>65.5</v>
      </c>
      <c r="E29" s="371">
        <v>35.4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07" customFormat="1" ht="12" customHeight="1">
      <c r="A30" s="359">
        <v>5161</v>
      </c>
      <c r="B30" s="149" t="s">
        <v>929</v>
      </c>
      <c r="C30" s="130">
        <v>8013</v>
      </c>
      <c r="D30" s="132">
        <v>9119.9</v>
      </c>
      <c r="E30" s="371">
        <v>9116.3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07" customFormat="1" ht="12" customHeight="1">
      <c r="A31" s="359">
        <v>5162</v>
      </c>
      <c r="B31" s="149" t="s">
        <v>835</v>
      </c>
      <c r="C31" s="130">
        <v>4439</v>
      </c>
      <c r="D31" s="132">
        <v>5460.4</v>
      </c>
      <c r="E31" s="371">
        <v>5392.8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07" customFormat="1" ht="12" customHeight="1">
      <c r="A32" s="359">
        <v>5163</v>
      </c>
      <c r="B32" s="149" t="s">
        <v>837</v>
      </c>
      <c r="C32" s="130">
        <v>2965</v>
      </c>
      <c r="D32" s="132">
        <v>5050</v>
      </c>
      <c r="E32" s="371">
        <v>5035.4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07" customFormat="1" ht="12" customHeight="1">
      <c r="A33" s="359">
        <v>5164</v>
      </c>
      <c r="B33" s="149" t="s">
        <v>839</v>
      </c>
      <c r="C33" s="130">
        <v>5724</v>
      </c>
      <c r="D33" s="132">
        <v>6465.1</v>
      </c>
      <c r="E33" s="371">
        <v>4271.4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07" customFormat="1" ht="12" customHeight="1">
      <c r="A34" s="359">
        <v>5166</v>
      </c>
      <c r="B34" s="257" t="s">
        <v>855</v>
      </c>
      <c r="C34" s="130">
        <v>9653</v>
      </c>
      <c r="D34" s="132">
        <v>9310</v>
      </c>
      <c r="E34" s="378">
        <v>7159.6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07" customFormat="1" ht="12" customHeight="1">
      <c r="A35" s="359">
        <v>5167</v>
      </c>
      <c r="B35" s="257" t="s">
        <v>910</v>
      </c>
      <c r="C35" s="130">
        <v>1015</v>
      </c>
      <c r="D35" s="132">
        <v>1761.6</v>
      </c>
      <c r="E35" s="378">
        <v>1185.5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07" customFormat="1" ht="12" customHeight="1">
      <c r="A36" s="359">
        <v>5168</v>
      </c>
      <c r="B36" s="257" t="s">
        <v>110</v>
      </c>
      <c r="C36" s="130">
        <v>7850</v>
      </c>
      <c r="D36" s="132">
        <v>7958</v>
      </c>
      <c r="E36" s="378">
        <v>7886.2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07" customFormat="1" ht="12" customHeight="1">
      <c r="A37" s="359">
        <v>5169</v>
      </c>
      <c r="B37" s="257" t="s">
        <v>1138</v>
      </c>
      <c r="C37" s="130">
        <v>131512</v>
      </c>
      <c r="D37" s="132">
        <v>138702.8</v>
      </c>
      <c r="E37" s="378">
        <v>130128.7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07" customFormat="1" ht="12" customHeight="1">
      <c r="A38" s="359">
        <v>5171</v>
      </c>
      <c r="B38" s="257" t="s">
        <v>1437</v>
      </c>
      <c r="C38" s="130">
        <v>64530</v>
      </c>
      <c r="D38" s="132">
        <v>107108.5</v>
      </c>
      <c r="E38" s="378">
        <v>137495.5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107" customFormat="1" ht="12" customHeight="1">
      <c r="A39" s="359">
        <v>5172</v>
      </c>
      <c r="B39" s="257" t="s">
        <v>635</v>
      </c>
      <c r="C39" s="130">
        <v>900</v>
      </c>
      <c r="D39" s="132">
        <v>1257</v>
      </c>
      <c r="E39" s="378">
        <v>1228.5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107" customFormat="1" ht="12" customHeight="1">
      <c r="A40" s="359">
        <v>5173</v>
      </c>
      <c r="B40" s="257" t="s">
        <v>111</v>
      </c>
      <c r="C40" s="130">
        <v>1062</v>
      </c>
      <c r="D40" s="132">
        <v>1210.4</v>
      </c>
      <c r="E40" s="378">
        <v>1113.6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107" customFormat="1" ht="12" customHeight="1">
      <c r="A41" s="359">
        <v>5174</v>
      </c>
      <c r="B41" s="257" t="s">
        <v>903</v>
      </c>
      <c r="C41" s="130">
        <v>55</v>
      </c>
      <c r="D41" s="132">
        <v>52</v>
      </c>
      <c r="E41" s="378">
        <v>50.8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107" customFormat="1" ht="12" customHeight="1">
      <c r="A42" s="359">
        <v>5175</v>
      </c>
      <c r="B42" s="257" t="s">
        <v>858</v>
      </c>
      <c r="C42" s="130">
        <v>600</v>
      </c>
      <c r="D42" s="132">
        <v>762.8</v>
      </c>
      <c r="E42" s="378">
        <v>715.5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107" customFormat="1" ht="12" customHeight="1">
      <c r="A43" s="359">
        <v>5178</v>
      </c>
      <c r="B43" s="257" t="s">
        <v>112</v>
      </c>
      <c r="C43" s="130">
        <v>6300</v>
      </c>
      <c r="D43" s="132">
        <v>7197</v>
      </c>
      <c r="E43" s="378">
        <v>7190.2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107" customFormat="1" ht="12" customHeight="1">
      <c r="A44" s="359">
        <v>5179</v>
      </c>
      <c r="B44" s="257" t="s">
        <v>488</v>
      </c>
      <c r="C44" s="130">
        <v>10</v>
      </c>
      <c r="D44" s="132">
        <v>10</v>
      </c>
      <c r="E44" s="378"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107" customFormat="1" ht="12" customHeight="1">
      <c r="A45" s="359">
        <v>5182</v>
      </c>
      <c r="B45" s="257" t="s">
        <v>30</v>
      </c>
      <c r="C45" s="130">
        <v>0</v>
      </c>
      <c r="D45" s="132">
        <v>6.5</v>
      </c>
      <c r="E45" s="378"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107" customFormat="1" ht="12" customHeight="1">
      <c r="A46" s="359">
        <v>5189</v>
      </c>
      <c r="B46" s="257" t="s">
        <v>489</v>
      </c>
      <c r="C46" s="130">
        <v>5</v>
      </c>
      <c r="D46" s="132">
        <v>1</v>
      </c>
      <c r="E46" s="378">
        <v>3.2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107" customFormat="1" ht="12" customHeight="1">
      <c r="A47" s="359">
        <v>5192</v>
      </c>
      <c r="B47" s="257" t="s">
        <v>937</v>
      </c>
      <c r="C47" s="130">
        <v>68</v>
      </c>
      <c r="D47" s="132">
        <v>308</v>
      </c>
      <c r="E47" s="378">
        <v>291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107" customFormat="1" ht="12" customHeight="1">
      <c r="A48" s="359">
        <v>5193</v>
      </c>
      <c r="B48" s="257" t="s">
        <v>970</v>
      </c>
      <c r="C48" s="130">
        <v>0</v>
      </c>
      <c r="D48" s="132">
        <v>3870</v>
      </c>
      <c r="E48" s="378">
        <v>3869.7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107" customFormat="1" ht="12" customHeight="1">
      <c r="A49" s="359">
        <v>5194</v>
      </c>
      <c r="B49" s="257" t="s">
        <v>904</v>
      </c>
      <c r="C49" s="130">
        <v>150</v>
      </c>
      <c r="D49" s="132">
        <v>591.6</v>
      </c>
      <c r="E49" s="378">
        <v>585.5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07" customFormat="1" ht="12" customHeight="1">
      <c r="A50" s="359">
        <v>5198</v>
      </c>
      <c r="B50" s="50" t="s">
        <v>1321</v>
      </c>
      <c r="C50" s="130">
        <v>330</v>
      </c>
      <c r="D50" s="132">
        <v>330</v>
      </c>
      <c r="E50" s="378">
        <v>149.1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07" customFormat="1" ht="16.5" customHeight="1">
      <c r="A51" s="357">
        <v>51</v>
      </c>
      <c r="B51" s="307" t="s">
        <v>113</v>
      </c>
      <c r="C51" s="308">
        <f>SUM(C15:C50)</f>
        <v>314428</v>
      </c>
      <c r="D51" s="240">
        <f>SUM(D15:D50)</f>
        <v>380918.6</v>
      </c>
      <c r="E51" s="386">
        <f>SUM(E15:E50)</f>
        <v>406617.3</v>
      </c>
      <c r="F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256" customFormat="1" ht="22.5" customHeight="1">
      <c r="A52" s="359">
        <v>5212</v>
      </c>
      <c r="B52" s="257" t="s">
        <v>114</v>
      </c>
      <c r="C52" s="130">
        <v>666</v>
      </c>
      <c r="D52" s="132">
        <v>486.4</v>
      </c>
      <c r="E52" s="378">
        <v>486.3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310" customFormat="1" ht="22.5" customHeight="1">
      <c r="A53" s="359">
        <v>5213</v>
      </c>
      <c r="B53" s="257" t="s">
        <v>115</v>
      </c>
      <c r="C53" s="130">
        <v>158189</v>
      </c>
      <c r="D53" s="132">
        <v>158229</v>
      </c>
      <c r="E53" s="378">
        <v>158229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07" customFormat="1" ht="12" customHeight="1">
      <c r="A54" s="359">
        <v>5219</v>
      </c>
      <c r="B54" s="257" t="s">
        <v>490</v>
      </c>
      <c r="C54" s="130">
        <v>1700</v>
      </c>
      <c r="D54" s="132">
        <v>752</v>
      </c>
      <c r="E54" s="378">
        <v>552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07" customFormat="1" ht="12" customHeight="1">
      <c r="A55" s="359">
        <v>5221</v>
      </c>
      <c r="B55" s="257" t="s">
        <v>48</v>
      </c>
      <c r="C55" s="130">
        <v>450</v>
      </c>
      <c r="D55" s="132">
        <v>741</v>
      </c>
      <c r="E55" s="378">
        <v>741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07" customFormat="1" ht="12" customHeight="1">
      <c r="A56" s="359">
        <v>5222</v>
      </c>
      <c r="B56" s="257" t="s">
        <v>938</v>
      </c>
      <c r="C56" s="130">
        <v>15585</v>
      </c>
      <c r="D56" s="132">
        <v>15596.6</v>
      </c>
      <c r="E56" s="378">
        <v>15584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07" customFormat="1" ht="12" customHeight="1">
      <c r="A57" s="359">
        <v>5223</v>
      </c>
      <c r="B57" s="257" t="s">
        <v>116</v>
      </c>
      <c r="C57" s="130">
        <v>2600</v>
      </c>
      <c r="D57" s="132">
        <v>2960</v>
      </c>
      <c r="E57" s="378">
        <v>2960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07" customFormat="1" ht="12" customHeight="1">
      <c r="A58" s="359">
        <v>5229</v>
      </c>
      <c r="B58" s="257" t="s">
        <v>491</v>
      </c>
      <c r="C58" s="130">
        <v>8365</v>
      </c>
      <c r="D58" s="132">
        <v>35553</v>
      </c>
      <c r="E58" s="378">
        <v>20170.8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07" customFormat="1" ht="24" customHeight="1">
      <c r="A59" s="380">
        <v>52</v>
      </c>
      <c r="B59" s="307" t="s">
        <v>117</v>
      </c>
      <c r="C59" s="308">
        <f>SUM(C52:C58)</f>
        <v>187555</v>
      </c>
      <c r="D59" s="309">
        <f>SUM(D52:D58)</f>
        <v>214318</v>
      </c>
      <c r="E59" s="379">
        <f>SUM(E52:E58)</f>
        <v>198723.09999999998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256" customFormat="1" ht="12" customHeight="1">
      <c r="A60" s="359">
        <v>5321</v>
      </c>
      <c r="B60" s="257" t="s">
        <v>1497</v>
      </c>
      <c r="C60" s="130">
        <v>0</v>
      </c>
      <c r="D60" s="132">
        <v>220</v>
      </c>
      <c r="E60" s="378">
        <v>216.4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07" customFormat="1" ht="12" customHeight="1">
      <c r="A61" s="359">
        <v>5331</v>
      </c>
      <c r="B61" s="257" t="s">
        <v>118</v>
      </c>
      <c r="C61" s="130">
        <v>231543</v>
      </c>
      <c r="D61" s="132">
        <v>551257.7</v>
      </c>
      <c r="E61" s="378">
        <v>549971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107" customFormat="1" ht="12" customHeight="1">
      <c r="A62" s="359">
        <v>5332</v>
      </c>
      <c r="B62" s="257" t="s">
        <v>1494</v>
      </c>
      <c r="C62" s="130">
        <v>0</v>
      </c>
      <c r="D62" s="132">
        <v>30</v>
      </c>
      <c r="E62" s="378">
        <v>30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07" customFormat="1" ht="12" customHeight="1">
      <c r="A63" s="359">
        <v>5339</v>
      </c>
      <c r="B63" s="257" t="s">
        <v>119</v>
      </c>
      <c r="C63" s="130">
        <v>0</v>
      </c>
      <c r="D63" s="132">
        <v>88</v>
      </c>
      <c r="E63" s="378">
        <v>88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107" customFormat="1" ht="12" customHeight="1">
      <c r="A64" s="359">
        <v>5341</v>
      </c>
      <c r="B64" s="257" t="s">
        <v>971</v>
      </c>
      <c r="C64" s="130">
        <v>0</v>
      </c>
      <c r="D64" s="132">
        <v>9748</v>
      </c>
      <c r="E64" s="378">
        <v>7530.1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07" customFormat="1" ht="12" customHeight="1">
      <c r="A65" s="359">
        <v>5361</v>
      </c>
      <c r="B65" s="257" t="s">
        <v>852</v>
      </c>
      <c r="C65" s="130">
        <v>427</v>
      </c>
      <c r="D65" s="132">
        <v>147.6</v>
      </c>
      <c r="E65" s="378">
        <v>128.4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07" customFormat="1" ht="12" customHeight="1">
      <c r="A66" s="359">
        <v>5362</v>
      </c>
      <c r="B66" s="257" t="s">
        <v>1481</v>
      </c>
      <c r="C66" s="130">
        <v>7350</v>
      </c>
      <c r="D66" s="132">
        <v>7015</v>
      </c>
      <c r="E66" s="378">
        <v>52237.5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07" customFormat="1" ht="12" customHeight="1">
      <c r="A67" s="359">
        <v>5363</v>
      </c>
      <c r="B67" s="140" t="s">
        <v>1468</v>
      </c>
      <c r="C67" s="130">
        <v>0</v>
      </c>
      <c r="D67" s="132">
        <v>9</v>
      </c>
      <c r="E67" s="378">
        <v>8.7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07" customFormat="1" ht="12" customHeight="1">
      <c r="A68" s="359">
        <v>5364</v>
      </c>
      <c r="B68" s="2" t="s">
        <v>972</v>
      </c>
      <c r="C68" s="130">
        <v>0</v>
      </c>
      <c r="D68" s="132">
        <v>1829.2</v>
      </c>
      <c r="E68" s="378">
        <v>1829.2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107" customFormat="1" ht="22.5" customHeight="1">
      <c r="A69" s="380">
        <v>53</v>
      </c>
      <c r="B69" s="307" t="s">
        <v>120</v>
      </c>
      <c r="C69" s="311">
        <f>SUM(C60:C66)</f>
        <v>239320</v>
      </c>
      <c r="D69" s="309">
        <f>SUM(D60:D68)</f>
        <v>570344.4999999999</v>
      </c>
      <c r="E69" s="379">
        <f>SUM(E60:E68)</f>
        <v>612039.2999999999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256" customFormat="1" ht="12" customHeight="1">
      <c r="A70" s="359">
        <v>5410</v>
      </c>
      <c r="B70" s="257" t="s">
        <v>923</v>
      </c>
      <c r="C70" s="130">
        <v>82864</v>
      </c>
      <c r="D70" s="132">
        <v>96736</v>
      </c>
      <c r="E70" s="378">
        <v>93751.2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107" customFormat="1" ht="12" customHeight="1">
      <c r="A71" s="359">
        <v>5492</v>
      </c>
      <c r="B71" s="257" t="s">
        <v>461</v>
      </c>
      <c r="C71" s="130">
        <v>50</v>
      </c>
      <c r="D71" s="132">
        <v>50</v>
      </c>
      <c r="E71" s="378">
        <v>50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107" customFormat="1" ht="12" customHeight="1">
      <c r="A72" s="359">
        <v>5493</v>
      </c>
      <c r="B72" s="257" t="s">
        <v>63</v>
      </c>
      <c r="C72" s="130">
        <v>0</v>
      </c>
      <c r="D72" s="132">
        <v>653</v>
      </c>
      <c r="E72" s="378">
        <v>653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07" customFormat="1" ht="12" customHeight="1">
      <c r="A73" s="359">
        <v>5494</v>
      </c>
      <c r="B73" s="257" t="s">
        <v>979</v>
      </c>
      <c r="C73" s="130">
        <v>100</v>
      </c>
      <c r="D73" s="132">
        <v>50</v>
      </c>
      <c r="E73" s="378">
        <v>0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107" customFormat="1" ht="12" customHeight="1">
      <c r="A74" s="359">
        <v>5499</v>
      </c>
      <c r="B74" s="257" t="s">
        <v>1238</v>
      </c>
      <c r="C74" s="130">
        <v>6905</v>
      </c>
      <c r="D74" s="132">
        <v>57098</v>
      </c>
      <c r="E74" s="378">
        <v>26865.1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107" customFormat="1" ht="16.5" customHeight="1">
      <c r="A75" s="357">
        <v>54</v>
      </c>
      <c r="B75" s="307" t="s">
        <v>509</v>
      </c>
      <c r="C75" s="311">
        <f>SUM(C70:C74)</f>
        <v>89919</v>
      </c>
      <c r="D75" s="309">
        <f>SUM(D70:D74)</f>
        <v>154587</v>
      </c>
      <c r="E75" s="379">
        <f>SUM(E70:E74)</f>
        <v>121319.29999999999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07" customFormat="1" ht="12" customHeight="1">
      <c r="A76" s="359">
        <v>5660</v>
      </c>
      <c r="B76" s="257" t="s">
        <v>492</v>
      </c>
      <c r="C76" s="130">
        <v>400</v>
      </c>
      <c r="D76" s="132">
        <v>796.6</v>
      </c>
      <c r="E76" s="378">
        <v>579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256" customFormat="1" ht="16.5" customHeight="1">
      <c r="A77" s="357">
        <v>56</v>
      </c>
      <c r="B77" s="307" t="s">
        <v>493</v>
      </c>
      <c r="C77" s="311">
        <f>SUM(C76:C76)</f>
        <v>400</v>
      </c>
      <c r="D77" s="309">
        <f>SUM(D76:D76)</f>
        <v>796.6</v>
      </c>
      <c r="E77" s="379">
        <f>SUM(E76:E76)</f>
        <v>579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5" ht="12" customHeight="1">
      <c r="A78" s="359">
        <v>5901</v>
      </c>
      <c r="B78" s="257" t="s">
        <v>43</v>
      </c>
      <c r="C78" s="130">
        <v>3117</v>
      </c>
      <c r="D78" s="132">
        <v>62.9</v>
      </c>
      <c r="E78" s="378">
        <v>0</v>
      </c>
    </row>
    <row r="79" spans="1:22" s="107" customFormat="1" ht="12" customHeight="1">
      <c r="A79" s="359">
        <v>5909</v>
      </c>
      <c r="B79" s="257" t="s">
        <v>510</v>
      </c>
      <c r="C79" s="130">
        <v>2750</v>
      </c>
      <c r="D79" s="132">
        <v>4141.7</v>
      </c>
      <c r="E79" s="378">
        <v>4500.8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256" customFormat="1" ht="16.5" customHeight="1" thickBot="1">
      <c r="A80" s="381">
        <v>59</v>
      </c>
      <c r="B80" s="312" t="s">
        <v>510</v>
      </c>
      <c r="C80" s="313">
        <f>SUM(C78:C79)</f>
        <v>5867</v>
      </c>
      <c r="D80" s="314">
        <f>SUM(D78:D79)</f>
        <v>4204.599999999999</v>
      </c>
      <c r="E80" s="382">
        <f>SUM(E78:E79)</f>
        <v>4500.8</v>
      </c>
      <c r="F80"/>
      <c r="G80" s="5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107" customFormat="1" ht="24.75" customHeight="1" thickBot="1">
      <c r="A81" s="383" t="s">
        <v>758</v>
      </c>
      <c r="B81" s="315" t="s">
        <v>1628</v>
      </c>
      <c r="C81" s="316">
        <f>SUM(C14+C51+C59+C69+C75+C77+C80)</f>
        <v>1042824</v>
      </c>
      <c r="D81" s="324">
        <f>SUM(D14+D51+D59+D69+D75+D77+D80)</f>
        <v>1535584.3</v>
      </c>
      <c r="E81" s="393">
        <f>SUM(E14+E51+E59+E69+E75+E77+E80)</f>
        <v>1546634.6</v>
      </c>
      <c r="F81" s="5"/>
      <c r="G81" s="5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s="256" customFormat="1" ht="12" customHeight="1">
      <c r="A82" s="384">
        <v>6111</v>
      </c>
      <c r="B82" s="317" t="s">
        <v>635</v>
      </c>
      <c r="C82" s="131">
        <v>9900</v>
      </c>
      <c r="D82" s="318">
        <v>10118.6</v>
      </c>
      <c r="E82" s="385">
        <v>9686.2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s="183" customFormat="1" ht="12" customHeight="1">
      <c r="A83" s="359">
        <v>6119</v>
      </c>
      <c r="B83" s="149" t="s">
        <v>494</v>
      </c>
      <c r="C83" s="130">
        <v>4250</v>
      </c>
      <c r="D83" s="132">
        <v>6833.5</v>
      </c>
      <c r="E83" s="371">
        <v>4066.9</v>
      </c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s="107" customFormat="1" ht="12" customHeight="1">
      <c r="A84" s="359">
        <v>6121</v>
      </c>
      <c r="B84" s="149" t="s">
        <v>1594</v>
      </c>
      <c r="C84" s="130">
        <v>375840</v>
      </c>
      <c r="D84" s="132">
        <v>580937.4</v>
      </c>
      <c r="E84" s="371">
        <v>462343.1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107" customFormat="1" ht="12" customHeight="1">
      <c r="A85" s="359">
        <v>6122</v>
      </c>
      <c r="B85" s="149" t="s">
        <v>511</v>
      </c>
      <c r="C85" s="130">
        <v>0</v>
      </c>
      <c r="D85" s="132">
        <v>115012.3</v>
      </c>
      <c r="E85" s="371">
        <v>94186.5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s="107" customFormat="1" ht="12" customHeight="1">
      <c r="A86" s="359">
        <v>6123</v>
      </c>
      <c r="B86" s="149" t="s">
        <v>532</v>
      </c>
      <c r="C86" s="130">
        <v>1200</v>
      </c>
      <c r="D86" s="132">
        <v>2069</v>
      </c>
      <c r="E86" s="371">
        <v>2025.9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5" ht="12" customHeight="1">
      <c r="A87" s="359">
        <v>6125</v>
      </c>
      <c r="B87" s="149" t="s">
        <v>47</v>
      </c>
      <c r="C87" s="130">
        <v>8200</v>
      </c>
      <c r="D87" s="132">
        <v>6079</v>
      </c>
      <c r="E87" s="371">
        <v>5526.9</v>
      </c>
    </row>
    <row r="88" spans="1:5" ht="12" customHeight="1">
      <c r="A88" s="359">
        <v>6126</v>
      </c>
      <c r="B88" s="149" t="s">
        <v>1595</v>
      </c>
      <c r="C88" s="130">
        <v>8315</v>
      </c>
      <c r="D88" s="132">
        <v>24129</v>
      </c>
      <c r="E88" s="371">
        <v>13995.5</v>
      </c>
    </row>
    <row r="89" spans="1:5" ht="12" customHeight="1">
      <c r="A89" s="359">
        <v>6129</v>
      </c>
      <c r="B89" s="149" t="s">
        <v>973</v>
      </c>
      <c r="C89" s="130">
        <v>0</v>
      </c>
      <c r="D89" s="132">
        <v>50</v>
      </c>
      <c r="E89" s="371">
        <v>49.3</v>
      </c>
    </row>
    <row r="90" spans="1:5" ht="12" customHeight="1">
      <c r="A90" s="359">
        <v>6130</v>
      </c>
      <c r="B90" s="149" t="s">
        <v>651</v>
      </c>
      <c r="C90" s="130">
        <v>7600</v>
      </c>
      <c r="D90" s="132">
        <v>7600</v>
      </c>
      <c r="E90" s="371">
        <v>1484.6</v>
      </c>
    </row>
    <row r="91" spans="1:5" ht="12" customHeight="1">
      <c r="A91" s="359">
        <v>6143</v>
      </c>
      <c r="B91" s="149" t="s">
        <v>26</v>
      </c>
      <c r="C91" s="130">
        <v>1360</v>
      </c>
      <c r="D91" s="132">
        <v>1360</v>
      </c>
      <c r="E91" s="371">
        <v>335.7</v>
      </c>
    </row>
    <row r="92" spans="1:5" ht="12" customHeight="1">
      <c r="A92" s="359">
        <v>6145</v>
      </c>
      <c r="B92" s="149" t="s">
        <v>705</v>
      </c>
      <c r="C92" s="130">
        <v>100</v>
      </c>
      <c r="D92" s="132">
        <v>100</v>
      </c>
      <c r="E92" s="371">
        <v>0.7</v>
      </c>
    </row>
    <row r="93" spans="1:22" s="107" customFormat="1" ht="12" customHeight="1">
      <c r="A93" s="359">
        <v>6149</v>
      </c>
      <c r="B93" s="149" t="s">
        <v>495</v>
      </c>
      <c r="C93" s="130">
        <v>1550</v>
      </c>
      <c r="D93" s="132">
        <v>2999</v>
      </c>
      <c r="E93" s="371">
        <v>1144.8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s="256" customFormat="1" ht="16.5" customHeight="1">
      <c r="A94" s="357">
        <v>61</v>
      </c>
      <c r="B94" s="281" t="s">
        <v>512</v>
      </c>
      <c r="C94" s="311">
        <f>SUM(C82:C93)</f>
        <v>418315</v>
      </c>
      <c r="D94" s="319">
        <f>SUM(D82:D93)</f>
        <v>757287.8</v>
      </c>
      <c r="E94" s="386">
        <f>SUM(E82:E93)</f>
        <v>594846.1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5" ht="22.5" customHeight="1">
      <c r="A95" s="359">
        <v>6313</v>
      </c>
      <c r="B95" s="257" t="s">
        <v>513</v>
      </c>
      <c r="C95" s="130">
        <v>30000</v>
      </c>
      <c r="D95" s="132">
        <v>30000</v>
      </c>
      <c r="E95" s="371">
        <v>30000</v>
      </c>
    </row>
    <row r="96" spans="1:5" ht="11.25" customHeight="1">
      <c r="A96" s="359">
        <v>6349</v>
      </c>
      <c r="B96" s="257" t="s">
        <v>1869</v>
      </c>
      <c r="C96" s="130">
        <v>0</v>
      </c>
      <c r="D96" s="132">
        <v>500</v>
      </c>
      <c r="E96" s="371">
        <v>500</v>
      </c>
    </row>
    <row r="97" spans="1:5" ht="12" customHeight="1">
      <c r="A97" s="359">
        <v>6351</v>
      </c>
      <c r="B97" s="149" t="s">
        <v>514</v>
      </c>
      <c r="C97" s="130">
        <v>0</v>
      </c>
      <c r="D97" s="132">
        <v>1478.5</v>
      </c>
      <c r="E97" s="371">
        <v>1435</v>
      </c>
    </row>
    <row r="98" spans="1:22" s="256" customFormat="1" ht="16.5" customHeight="1">
      <c r="A98" s="357">
        <v>63</v>
      </c>
      <c r="B98" s="281" t="s">
        <v>515</v>
      </c>
      <c r="C98" s="320">
        <f>SUM(C95:C97)</f>
        <v>30000</v>
      </c>
      <c r="D98" s="309">
        <f>SUM(D95:D97)</f>
        <v>31978.5</v>
      </c>
      <c r="E98" s="387">
        <f>SUM(E95:E97)</f>
        <v>31935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5" ht="12" customHeight="1">
      <c r="A99" s="359">
        <v>6460</v>
      </c>
      <c r="B99" s="149" t="s">
        <v>27</v>
      </c>
      <c r="C99" s="141">
        <v>53600</v>
      </c>
      <c r="D99" s="132">
        <v>53600</v>
      </c>
      <c r="E99" s="388">
        <v>27670.2</v>
      </c>
    </row>
    <row r="100" spans="1:22" s="256" customFormat="1" ht="16.5" customHeight="1">
      <c r="A100" s="357">
        <v>64</v>
      </c>
      <c r="B100" s="281" t="s">
        <v>28</v>
      </c>
      <c r="C100" s="320">
        <f>SUM(C99)</f>
        <v>53600</v>
      </c>
      <c r="D100" s="237">
        <f>SUM(D99)</f>
        <v>53600</v>
      </c>
      <c r="E100" s="389">
        <f>SUM(E99)</f>
        <v>27670.2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s="183" customFormat="1" ht="12" customHeight="1">
      <c r="A101" s="359">
        <v>6901</v>
      </c>
      <c r="B101" s="149" t="s">
        <v>1593</v>
      </c>
      <c r="C101" s="141">
        <v>0</v>
      </c>
      <c r="D101" s="132">
        <v>48.5</v>
      </c>
      <c r="E101" s="388">
        <v>0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s="183" customFormat="1" ht="16.5" customHeight="1" thickBot="1">
      <c r="A102" s="390">
        <v>69</v>
      </c>
      <c r="B102" s="321" t="s">
        <v>517</v>
      </c>
      <c r="C102" s="322">
        <f>SUM(C101)</f>
        <v>0</v>
      </c>
      <c r="D102" s="323">
        <f>SUM(D101)</f>
        <v>48.5</v>
      </c>
      <c r="E102" s="391">
        <f>SUM(E101)</f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5" ht="27" customHeight="1" thickBot="1">
      <c r="A103" s="392" t="s">
        <v>758</v>
      </c>
      <c r="B103" s="154" t="s">
        <v>14</v>
      </c>
      <c r="C103" s="316">
        <f>SUM(C94,C98,C100,C102)</f>
        <v>501915</v>
      </c>
      <c r="D103" s="324">
        <f>SUM(D94,D98,D100,D102)</f>
        <v>842914.8</v>
      </c>
      <c r="E103" s="393">
        <f>SUM(E94,E98,E100,E102)</f>
        <v>654451.2999999999</v>
      </c>
    </row>
    <row r="104" spans="1:5" ht="27" customHeight="1" thickBot="1">
      <c r="A104" s="820" t="s">
        <v>518</v>
      </c>
      <c r="B104" s="821"/>
      <c r="C104" s="394">
        <f>SUM(C81+C103)</f>
        <v>1544739</v>
      </c>
      <c r="D104" s="395">
        <f>SUM(D81+D103)</f>
        <v>2378499.1</v>
      </c>
      <c r="E104" s="396">
        <f>SUM(E81+E103)</f>
        <v>2201085.9</v>
      </c>
    </row>
    <row r="105" ht="13.5" thickTop="1"/>
    <row r="140" ht="12.75">
      <c r="A140" s="195"/>
    </row>
  </sheetData>
  <mergeCells count="4">
    <mergeCell ref="A1:A3"/>
    <mergeCell ref="B1:B3"/>
    <mergeCell ref="C1:E1"/>
    <mergeCell ref="A104:B104"/>
  </mergeCells>
  <printOptions horizontalCentered="1"/>
  <pageMargins left="0.7874015748031497" right="0.33" top="0.98" bottom="1.05" header="0.5118110236220472" footer="0.5118110236220472"/>
  <pageSetup firstPageNumber="34" useFirstPageNumber="1" horizontalDpi="600" verticalDpi="600" orientation="portrait" paperSize="9" r:id="rId2"/>
  <headerFooter alignWithMargins="0">
    <oddHeader>&amp;C&amp;"Arial CE,tučné"&amp;12PŘEHLED HOSPODAŘENÍ ZA  &amp;UROK  2003&amp;U  -  VÝDAJE DLE POLOŽEK</oddHeader>
    <oddFooter>&amp;C&amp;P&amp;RVýdaje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H68" sqref="H68"/>
    </sheetView>
  </sheetViews>
  <sheetFormatPr defaultColWidth="9.00390625" defaultRowHeight="12.75"/>
  <cols>
    <col min="1" max="1" width="9.75390625" style="30" customWidth="1"/>
    <col min="2" max="2" width="43.875" style="1" customWidth="1"/>
    <col min="3" max="3" width="10.625" style="1" customWidth="1"/>
    <col min="4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814" t="s">
        <v>73</v>
      </c>
      <c r="B1" s="804" t="s">
        <v>520</v>
      </c>
      <c r="C1" s="818" t="s">
        <v>1622</v>
      </c>
      <c r="D1" s="818"/>
      <c r="E1" s="819"/>
    </row>
    <row r="2" spans="1:6" s="170" customFormat="1" ht="39" customHeight="1">
      <c r="A2" s="815"/>
      <c r="B2" s="817"/>
      <c r="C2" s="305" t="s">
        <v>1011</v>
      </c>
      <c r="D2" s="306" t="s">
        <v>1012</v>
      </c>
      <c r="E2" s="368" t="s">
        <v>623</v>
      </c>
      <c r="F2"/>
    </row>
    <row r="3" spans="1:6" ht="12" customHeight="1" thickBot="1">
      <c r="A3" s="816"/>
      <c r="B3" s="805"/>
      <c r="C3" s="603" t="s">
        <v>65</v>
      </c>
      <c r="D3" s="604" t="s">
        <v>65</v>
      </c>
      <c r="E3" s="605" t="s">
        <v>65</v>
      </c>
      <c r="F3" s="1"/>
    </row>
    <row r="4" spans="1:6" ht="13.5" customHeight="1" thickTop="1">
      <c r="A4" s="343">
        <v>8115</v>
      </c>
      <c r="B4" s="325" t="s">
        <v>40</v>
      </c>
      <c r="C4" s="141">
        <v>291115</v>
      </c>
      <c r="D4" s="123">
        <v>385810.5</v>
      </c>
      <c r="E4" s="377">
        <v>-125903.4</v>
      </c>
      <c r="F4" s="1"/>
    </row>
    <row r="5" spans="1:7" ht="12.75">
      <c r="A5" s="359">
        <v>8117</v>
      </c>
      <c r="B5" s="140" t="s">
        <v>939</v>
      </c>
      <c r="C5" s="130">
        <v>0</v>
      </c>
      <c r="D5" s="132">
        <v>0</v>
      </c>
      <c r="E5" s="371">
        <v>861711</v>
      </c>
      <c r="G5"/>
    </row>
    <row r="6" spans="1:7" ht="12.75">
      <c r="A6" s="359">
        <v>8118</v>
      </c>
      <c r="B6" s="2" t="s">
        <v>940</v>
      </c>
      <c r="C6" s="130">
        <v>0</v>
      </c>
      <c r="D6" s="132">
        <v>0</v>
      </c>
      <c r="E6" s="371">
        <v>-619464.2</v>
      </c>
      <c r="G6"/>
    </row>
    <row r="7" spans="1:7" ht="12.75">
      <c r="A7" s="359">
        <v>8123</v>
      </c>
      <c r="B7" s="140" t="s">
        <v>482</v>
      </c>
      <c r="C7" s="130">
        <v>27000</v>
      </c>
      <c r="D7" s="132">
        <v>45024.6</v>
      </c>
      <c r="E7" s="371">
        <v>29715.9</v>
      </c>
      <c r="G7"/>
    </row>
    <row r="8" spans="1:7" ht="12.75">
      <c r="A8" s="359">
        <v>8124</v>
      </c>
      <c r="B8" s="2" t="s">
        <v>957</v>
      </c>
      <c r="C8" s="130">
        <v>-24739</v>
      </c>
      <c r="D8" s="132">
        <v>-24739</v>
      </c>
      <c r="E8" s="371">
        <v>-24631.5</v>
      </c>
      <c r="G8"/>
    </row>
    <row r="9" spans="1:7" s="183" customFormat="1" ht="19.5" customHeight="1" thickBot="1">
      <c r="A9" s="828" t="s">
        <v>80</v>
      </c>
      <c r="B9" s="829"/>
      <c r="C9" s="375">
        <f>SUM(C4:C8)</f>
        <v>293376</v>
      </c>
      <c r="D9" s="353">
        <f>SUM(D4:D8)</f>
        <v>406096.1</v>
      </c>
      <c r="E9" s="367">
        <f>SUM(E4:E8)</f>
        <v>121427.80000000002</v>
      </c>
      <c r="F9" s="5"/>
      <c r="G9" s="11"/>
    </row>
    <row r="10" ht="13.5" thickTop="1"/>
    <row r="11" ht="12.75" customHeight="1">
      <c r="G11" s="99"/>
    </row>
    <row r="12" ht="12.75">
      <c r="G12" s="9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4">
    <mergeCell ref="A1:A3"/>
    <mergeCell ref="B1:B3"/>
    <mergeCell ref="C1:E1"/>
    <mergeCell ref="A9:B9"/>
  </mergeCells>
  <printOptions horizontalCentered="1"/>
  <pageMargins left="0.7874015748031497" right="0.52" top="0.984251968503937" bottom="0.984251968503937" header="0.5118110236220472" footer="0.5118110236220472"/>
  <pageSetup firstPageNumber="37" useFirstPageNumber="1" horizontalDpi="600" verticalDpi="600" orientation="portrait" paperSize="9" r:id="rId2"/>
  <headerFooter alignWithMargins="0">
    <oddHeader>&amp;C&amp;"Arial CE,tučné"&amp;12PŘEHLED HOSPODAŘENÍ ZA  &amp;UROK  2003&amp;U  - FINANCOVÁNÍ DLE POLOŽEK</oddHeader>
    <oddFooter>&amp;C&amp;P&amp;RFinancování dle položek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356"/>
  <sheetViews>
    <sheetView workbookViewId="0" topLeftCell="A171">
      <selection activeCell="G41" sqref="G41"/>
    </sheetView>
  </sheetViews>
  <sheetFormatPr defaultColWidth="9.00390625" defaultRowHeight="12.75"/>
  <cols>
    <col min="1" max="1" width="3.75390625" style="495" customWidth="1"/>
    <col min="2" max="2" width="7.375" style="565" customWidth="1"/>
    <col min="3" max="3" width="8.00390625" style="569" customWidth="1"/>
    <col min="4" max="4" width="40.00390625" style="540" customWidth="1"/>
    <col min="5" max="5" width="5.625" style="630" customWidth="1"/>
    <col min="6" max="6" width="10.00390625" style="530" customWidth="1"/>
    <col min="7" max="7" width="10.00390625" style="160" customWidth="1"/>
    <col min="8" max="8" width="10.125" style="0" bestFit="1" customWidth="1"/>
    <col min="9" max="9" width="9.125" style="6" customWidth="1"/>
    <col min="10" max="10" width="15.00390625" style="5" customWidth="1"/>
    <col min="40" max="16384" width="9.125" style="159" customWidth="1"/>
  </cols>
  <sheetData>
    <row r="1" spans="1:39" s="466" customFormat="1" ht="21.75" customHeight="1">
      <c r="A1" s="832" t="s">
        <v>125</v>
      </c>
      <c r="B1" s="833" t="s">
        <v>126</v>
      </c>
      <c r="C1" s="464" t="s">
        <v>127</v>
      </c>
      <c r="D1" s="834" t="s">
        <v>128</v>
      </c>
      <c r="E1" s="835" t="s">
        <v>129</v>
      </c>
      <c r="F1" s="465" t="s">
        <v>130</v>
      </c>
      <c r="G1" s="464" t="s">
        <v>131</v>
      </c>
      <c r="H1"/>
      <c r="I1" s="6"/>
      <c r="J1" s="5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s="466" customFormat="1" ht="13.5" customHeight="1">
      <c r="A2" s="832"/>
      <c r="B2" s="833"/>
      <c r="C2" s="467" t="s">
        <v>65</v>
      </c>
      <c r="D2" s="834"/>
      <c r="E2" s="835"/>
      <c r="F2" s="831" t="s">
        <v>65</v>
      </c>
      <c r="G2" s="831"/>
      <c r="H2"/>
      <c r="I2" s="6"/>
      <c r="J2" s="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s="479" customFormat="1" ht="11.25" customHeight="1">
      <c r="A3" s="518"/>
      <c r="B3" s="541"/>
      <c r="C3" s="542"/>
      <c r="D3" s="523" t="s">
        <v>136</v>
      </c>
      <c r="E3" s="624"/>
      <c r="F3" s="471">
        <v>635</v>
      </c>
      <c r="G3" s="472">
        <v>902</v>
      </c>
      <c r="H3"/>
      <c r="I3" s="6"/>
      <c r="J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470" customFormat="1" ht="11.25" customHeight="1">
      <c r="A4" s="474" t="s">
        <v>406</v>
      </c>
      <c r="B4" s="524" t="s">
        <v>150</v>
      </c>
      <c r="C4" s="483">
        <v>180</v>
      </c>
      <c r="D4" s="483" t="s">
        <v>407</v>
      </c>
      <c r="E4" s="608"/>
      <c r="F4" s="482"/>
      <c r="G4" s="483"/>
      <c r="H4"/>
      <c r="I4" s="6"/>
      <c r="J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s="470" customFormat="1" ht="11.25" customHeight="1">
      <c r="A5" s="474" t="s">
        <v>137</v>
      </c>
      <c r="B5" s="524" t="s">
        <v>138</v>
      </c>
      <c r="C5" s="483">
        <v>62</v>
      </c>
      <c r="D5" s="483" t="s">
        <v>408</v>
      </c>
      <c r="E5" s="608"/>
      <c r="F5" s="482"/>
      <c r="G5" s="483"/>
      <c r="H5"/>
      <c r="I5" s="6"/>
      <c r="J5" s="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470" customFormat="1" ht="11.25" customHeight="1">
      <c r="A6" s="474" t="s">
        <v>637</v>
      </c>
      <c r="B6" s="524" t="s">
        <v>1633</v>
      </c>
      <c r="C6" s="483">
        <v>25</v>
      </c>
      <c r="D6" s="483" t="s">
        <v>408</v>
      </c>
      <c r="E6" s="608"/>
      <c r="F6" s="482"/>
      <c r="G6" s="483"/>
      <c r="H6"/>
      <c r="I6" s="6"/>
      <c r="J6" s="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546" customFormat="1" ht="11.25" customHeight="1">
      <c r="A7" s="543"/>
      <c r="B7" s="544"/>
      <c r="C7" s="545"/>
      <c r="D7" s="523" t="s">
        <v>143</v>
      </c>
      <c r="E7" s="625"/>
      <c r="F7" s="471">
        <v>826270</v>
      </c>
      <c r="G7" s="472">
        <v>827316.6</v>
      </c>
      <c r="H7"/>
      <c r="I7" s="6"/>
      <c r="J7" s="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470" customFormat="1" ht="11.25" customHeight="1">
      <c r="A8" s="618" t="s">
        <v>1735</v>
      </c>
      <c r="B8" s="619" t="s">
        <v>1633</v>
      </c>
      <c r="C8" s="620">
        <v>446.6</v>
      </c>
      <c r="D8" s="483" t="s">
        <v>1922</v>
      </c>
      <c r="E8" s="608"/>
      <c r="F8" s="482"/>
      <c r="G8" s="483"/>
      <c r="H8"/>
      <c r="I8" s="6"/>
      <c r="J8" s="5"/>
      <c r="K8" s="241"/>
      <c r="L8" s="241"/>
      <c r="M8"/>
      <c r="N8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</row>
    <row r="9" spans="1:39" s="546" customFormat="1" ht="11.25" customHeight="1">
      <c r="A9" s="718" t="s">
        <v>1832</v>
      </c>
      <c r="B9" s="619" t="s">
        <v>1633</v>
      </c>
      <c r="C9" s="620">
        <v>600</v>
      </c>
      <c r="D9" s="483" t="s">
        <v>1923</v>
      </c>
      <c r="E9" s="625"/>
      <c r="F9" s="471"/>
      <c r="G9" s="472"/>
      <c r="H9"/>
      <c r="I9" s="6"/>
      <c r="J9" s="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546" customFormat="1" ht="11.25" customHeight="1">
      <c r="A10" s="543"/>
      <c r="B10" s="544"/>
      <c r="C10" s="545"/>
      <c r="D10" s="523" t="s">
        <v>409</v>
      </c>
      <c r="E10" s="625"/>
      <c r="F10" s="471">
        <v>7600</v>
      </c>
      <c r="G10" s="472">
        <v>10537.5</v>
      </c>
      <c r="H10"/>
      <c r="I10" s="6"/>
      <c r="J10" s="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470" customFormat="1" ht="11.25" customHeight="1">
      <c r="A11" s="618" t="s">
        <v>1841</v>
      </c>
      <c r="B11" s="619" t="s">
        <v>1729</v>
      </c>
      <c r="C11" s="620">
        <v>355</v>
      </c>
      <c r="D11" s="483" t="s">
        <v>1924</v>
      </c>
      <c r="E11" s="608"/>
      <c r="F11" s="620"/>
      <c r="G11" s="483"/>
      <c r="H11"/>
      <c r="I11" s="6"/>
      <c r="J11" s="5"/>
      <c r="K11" s="241"/>
      <c r="L11" s="241"/>
      <c r="M11"/>
      <c r="N1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</row>
    <row r="12" spans="1:39" s="470" customFormat="1" ht="11.25" customHeight="1">
      <c r="A12" s="618" t="s">
        <v>1837</v>
      </c>
      <c r="B12" s="619" t="s">
        <v>1729</v>
      </c>
      <c r="C12" s="620">
        <v>440</v>
      </c>
      <c r="D12" s="483" t="s">
        <v>1925</v>
      </c>
      <c r="E12" s="608"/>
      <c r="F12" s="620"/>
      <c r="G12" s="483"/>
      <c r="H12"/>
      <c r="I12" s="6"/>
      <c r="J12" s="5"/>
      <c r="K12" s="241"/>
      <c r="L12" s="241"/>
      <c r="M12"/>
      <c r="N12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</row>
    <row r="13" spans="1:39" s="470" customFormat="1" ht="11.25" customHeight="1">
      <c r="A13" s="618" t="s">
        <v>1828</v>
      </c>
      <c r="B13" s="619" t="s">
        <v>1687</v>
      </c>
      <c r="C13" s="620">
        <v>300</v>
      </c>
      <c r="D13" s="483" t="s">
        <v>1923</v>
      </c>
      <c r="E13" s="608"/>
      <c r="F13" s="620"/>
      <c r="G13" s="483"/>
      <c r="H13"/>
      <c r="I13" s="6"/>
      <c r="J13" s="5"/>
      <c r="K13" s="241"/>
      <c r="L13" s="241"/>
      <c r="M13"/>
      <c r="N13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</row>
    <row r="14" spans="1:39" s="470" customFormat="1" ht="11.25" customHeight="1">
      <c r="A14" s="618" t="s">
        <v>1821</v>
      </c>
      <c r="B14" s="619" t="s">
        <v>1687</v>
      </c>
      <c r="C14" s="620">
        <v>200.5</v>
      </c>
      <c r="D14" s="483" t="s">
        <v>1926</v>
      </c>
      <c r="E14" s="608"/>
      <c r="F14" s="620"/>
      <c r="G14" s="483"/>
      <c r="H14"/>
      <c r="I14" s="6"/>
      <c r="J14" s="5"/>
      <c r="K14" s="241"/>
      <c r="L14" s="241"/>
      <c r="M14"/>
      <c r="N14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</row>
    <row r="15" spans="1:39" s="470" customFormat="1" ht="11.25" customHeight="1">
      <c r="A15" s="618" t="s">
        <v>1830</v>
      </c>
      <c r="B15" s="619" t="s">
        <v>1637</v>
      </c>
      <c r="C15" s="620">
        <v>520</v>
      </c>
      <c r="D15" s="483" t="s">
        <v>1923</v>
      </c>
      <c r="E15" s="608"/>
      <c r="F15" s="620"/>
      <c r="G15" s="483"/>
      <c r="H15"/>
      <c r="I15" s="6"/>
      <c r="J15" s="5"/>
      <c r="K15" s="241"/>
      <c r="L15" s="241"/>
      <c r="M15"/>
      <c r="N15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</row>
    <row r="16" spans="1:39" s="470" customFormat="1" ht="11.25" customHeight="1">
      <c r="A16" s="618" t="s">
        <v>1696</v>
      </c>
      <c r="B16" s="619" t="s">
        <v>1637</v>
      </c>
      <c r="C16" s="620">
        <v>14</v>
      </c>
      <c r="D16" s="483" t="s">
        <v>1927</v>
      </c>
      <c r="E16" s="608"/>
      <c r="F16" s="620"/>
      <c r="G16" s="483"/>
      <c r="H16"/>
      <c r="I16" s="6"/>
      <c r="J16" s="5"/>
      <c r="K16" s="241"/>
      <c r="L16" s="241"/>
      <c r="M16"/>
      <c r="N16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</row>
    <row r="17" spans="1:39" s="470" customFormat="1" ht="11.25" customHeight="1">
      <c r="A17" s="618" t="s">
        <v>1928</v>
      </c>
      <c r="B17" s="619" t="s">
        <v>1637</v>
      </c>
      <c r="C17" s="620"/>
      <c r="D17" s="483" t="s">
        <v>1929</v>
      </c>
      <c r="E17" s="608"/>
      <c r="F17" s="620"/>
      <c r="G17" s="483"/>
      <c r="H17"/>
      <c r="I17" s="6"/>
      <c r="J17" s="5"/>
      <c r="K17" s="241"/>
      <c r="L17" s="241"/>
      <c r="M17"/>
      <c r="N17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</row>
    <row r="18" spans="1:39" s="470" customFormat="1" ht="11.25" customHeight="1">
      <c r="A18" s="618" t="s">
        <v>1930</v>
      </c>
      <c r="B18" s="619" t="s">
        <v>1633</v>
      </c>
      <c r="C18" s="620">
        <v>414</v>
      </c>
      <c r="D18" s="483" t="s">
        <v>404</v>
      </c>
      <c r="E18" s="608"/>
      <c r="F18" s="620"/>
      <c r="G18" s="483"/>
      <c r="H18"/>
      <c r="I18" s="6"/>
      <c r="J18" s="5"/>
      <c r="K18" s="241"/>
      <c r="L18" s="241"/>
      <c r="M18"/>
      <c r="N18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</row>
    <row r="19" spans="1:39" s="470" customFormat="1" ht="11.25" customHeight="1">
      <c r="A19" s="618" t="s">
        <v>1931</v>
      </c>
      <c r="B19" s="619" t="s">
        <v>1633</v>
      </c>
      <c r="C19" s="620">
        <v>585</v>
      </c>
      <c r="D19" s="483" t="s">
        <v>1924</v>
      </c>
      <c r="E19" s="608"/>
      <c r="F19" s="620"/>
      <c r="G19" s="483"/>
      <c r="H19"/>
      <c r="I19" s="6"/>
      <c r="J19" s="5"/>
      <c r="K19" s="241"/>
      <c r="L19" s="241"/>
      <c r="M19"/>
      <c r="N19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</row>
    <row r="20" spans="1:39" s="470" customFormat="1" ht="11.25" customHeight="1">
      <c r="A20" s="618" t="s">
        <v>1932</v>
      </c>
      <c r="B20" s="619" t="s">
        <v>1633</v>
      </c>
      <c r="C20" s="620">
        <v>109</v>
      </c>
      <c r="D20" s="483" t="s">
        <v>1924</v>
      </c>
      <c r="E20" s="608"/>
      <c r="F20" s="620"/>
      <c r="G20" s="483"/>
      <c r="H20"/>
      <c r="I20" s="6"/>
      <c r="J20" s="5"/>
      <c r="K20" s="241"/>
      <c r="L20" s="241"/>
      <c r="M20"/>
      <c r="N20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</row>
    <row r="21" spans="1:39" s="546" customFormat="1" ht="11.25" customHeight="1">
      <c r="A21" s="543"/>
      <c r="B21" s="544"/>
      <c r="C21" s="545"/>
      <c r="D21" s="523" t="s">
        <v>194</v>
      </c>
      <c r="E21" s="625"/>
      <c r="F21" s="471">
        <v>2500</v>
      </c>
      <c r="G21" s="472">
        <v>2500</v>
      </c>
      <c r="H21"/>
      <c r="I21" s="6"/>
      <c r="J21" s="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488" customFormat="1" ht="11.25" customHeight="1">
      <c r="A22" s="474"/>
      <c r="B22" s="547"/>
      <c r="C22" s="498"/>
      <c r="D22" s="523" t="s">
        <v>410</v>
      </c>
      <c r="E22" s="623"/>
      <c r="F22" s="471">
        <v>2050</v>
      </c>
      <c r="G22" s="472">
        <v>2050</v>
      </c>
      <c r="H22"/>
      <c r="I22" s="6"/>
      <c r="J22" s="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546" customFormat="1" ht="11.25" customHeight="1">
      <c r="A23" s="518"/>
      <c r="B23" s="548"/>
      <c r="C23" s="523"/>
      <c r="D23" s="523" t="s">
        <v>411</v>
      </c>
      <c r="E23" s="625"/>
      <c r="F23" s="471">
        <v>4500</v>
      </c>
      <c r="G23" s="472">
        <v>4500</v>
      </c>
      <c r="H23"/>
      <c r="I23" s="6"/>
      <c r="J23" s="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s="658" customFormat="1" ht="12" customHeight="1">
      <c r="A24" s="499" t="s">
        <v>1598</v>
      </c>
      <c r="B24" s="657"/>
      <c r="C24" s="509"/>
      <c r="D24" s="510"/>
      <c r="E24" s="665"/>
      <c r="F24" s="511">
        <f>SUM(F3:F23)</f>
        <v>843555</v>
      </c>
      <c r="G24" s="509">
        <f>SUM(G3:G23)</f>
        <v>847806.1</v>
      </c>
      <c r="H24" s="42"/>
      <c r="I24" s="451"/>
      <c r="J24" s="451"/>
      <c r="K24" s="42"/>
      <c r="L24" s="42"/>
      <c r="M24"/>
      <c r="N24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</row>
    <row r="25" spans="1:39" s="546" customFormat="1" ht="11.25" customHeight="1">
      <c r="A25" s="518"/>
      <c r="B25" s="548"/>
      <c r="C25" s="523"/>
      <c r="D25" s="523" t="s">
        <v>132</v>
      </c>
      <c r="E25" s="625"/>
      <c r="F25" s="471">
        <v>2800</v>
      </c>
      <c r="G25" s="472">
        <v>2829.5</v>
      </c>
      <c r="H25"/>
      <c r="I25" s="6"/>
      <c r="J25" s="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s="470" customFormat="1" ht="11.25" customHeight="1">
      <c r="A26" s="474" t="s">
        <v>1630</v>
      </c>
      <c r="B26" s="547" t="s">
        <v>1631</v>
      </c>
      <c r="C26" s="483">
        <v>29.5</v>
      </c>
      <c r="D26" s="483" t="s">
        <v>1933</v>
      </c>
      <c r="E26" s="608"/>
      <c r="F26" s="482"/>
      <c r="G26" s="483"/>
      <c r="H26"/>
      <c r="I26" s="6"/>
      <c r="J26" s="5"/>
      <c r="K26" s="241"/>
      <c r="L26" s="241"/>
      <c r="M26"/>
      <c r="N26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</row>
    <row r="27" spans="1:39" s="546" customFormat="1" ht="11.25" customHeight="1">
      <c r="A27" s="518"/>
      <c r="B27" s="548"/>
      <c r="C27" s="523"/>
      <c r="D27" s="523" t="s">
        <v>136</v>
      </c>
      <c r="E27" s="625"/>
      <c r="F27" s="471">
        <v>175</v>
      </c>
      <c r="G27" s="472">
        <v>175</v>
      </c>
      <c r="H27"/>
      <c r="I27" s="6"/>
      <c r="J27" s="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546" customFormat="1" ht="11.25" customHeight="1">
      <c r="A28" s="518"/>
      <c r="B28" s="548"/>
      <c r="C28" s="472"/>
      <c r="D28" s="523" t="s">
        <v>143</v>
      </c>
      <c r="E28" s="625"/>
      <c r="F28" s="471">
        <v>70414</v>
      </c>
      <c r="G28" s="472">
        <v>95567.9</v>
      </c>
      <c r="H28"/>
      <c r="I28" s="6"/>
      <c r="J28" s="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488" customFormat="1" ht="10.5" customHeight="1">
      <c r="A29" s="474" t="s">
        <v>181</v>
      </c>
      <c r="B29" s="547" t="s">
        <v>182</v>
      </c>
      <c r="C29" s="483">
        <v>992.2</v>
      </c>
      <c r="D29" s="477" t="s">
        <v>412</v>
      </c>
      <c r="E29" s="623"/>
      <c r="F29" s="482"/>
      <c r="G29" s="483"/>
      <c r="H29"/>
      <c r="I29" s="6"/>
      <c r="J29" s="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488" customFormat="1" ht="10.5" customHeight="1">
      <c r="A30" s="474" t="s">
        <v>363</v>
      </c>
      <c r="B30" s="547" t="s">
        <v>364</v>
      </c>
      <c r="C30" s="483">
        <v>50</v>
      </c>
      <c r="D30" s="477" t="s">
        <v>413</v>
      </c>
      <c r="E30" s="623"/>
      <c r="F30" s="482"/>
      <c r="G30" s="483"/>
      <c r="H30"/>
      <c r="I30" s="6"/>
      <c r="J30" s="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488" customFormat="1" ht="10.5" customHeight="1">
      <c r="A31" s="474" t="s">
        <v>144</v>
      </c>
      <c r="B31" s="547" t="s">
        <v>145</v>
      </c>
      <c r="C31" s="483">
        <v>5433.1</v>
      </c>
      <c r="D31" s="477" t="s">
        <v>146</v>
      </c>
      <c r="E31" s="623"/>
      <c r="F31" s="482"/>
      <c r="G31" s="483"/>
      <c r="H31"/>
      <c r="I31" s="6"/>
      <c r="J31" s="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470" customFormat="1" ht="11.25" customHeight="1">
      <c r="A32" s="474" t="s">
        <v>149</v>
      </c>
      <c r="B32" s="524" t="s">
        <v>150</v>
      </c>
      <c r="C32" s="483">
        <v>266</v>
      </c>
      <c r="D32" s="483" t="s">
        <v>407</v>
      </c>
      <c r="E32" s="608"/>
      <c r="F32" s="482"/>
      <c r="G32" s="483"/>
      <c r="H32"/>
      <c r="I32" s="6"/>
      <c r="J32" s="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s="470" customFormat="1" ht="11.25" customHeight="1">
      <c r="A33" s="474" t="s">
        <v>402</v>
      </c>
      <c r="B33" s="524" t="s">
        <v>403</v>
      </c>
      <c r="C33" s="483">
        <v>7200</v>
      </c>
      <c r="D33" s="483" t="s">
        <v>404</v>
      </c>
      <c r="E33" s="608"/>
      <c r="F33" s="482"/>
      <c r="G33" s="483"/>
      <c r="H33"/>
      <c r="I33" s="6"/>
      <c r="J33" s="5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470" customFormat="1" ht="11.25" customHeight="1">
      <c r="A34" s="474" t="s">
        <v>1823</v>
      </c>
      <c r="B34" s="524" t="s">
        <v>1705</v>
      </c>
      <c r="C34" s="483">
        <v>795.4</v>
      </c>
      <c r="D34" s="483" t="s">
        <v>1934</v>
      </c>
      <c r="E34" s="608"/>
      <c r="F34" s="482"/>
      <c r="G34" s="483"/>
      <c r="H34"/>
      <c r="I34" s="6"/>
      <c r="J34" s="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s="470" customFormat="1" ht="11.25" customHeight="1">
      <c r="A35" s="474" t="s">
        <v>1850</v>
      </c>
      <c r="B35" s="524" t="s">
        <v>1705</v>
      </c>
      <c r="C35" s="483">
        <v>400</v>
      </c>
      <c r="D35" s="483" t="s">
        <v>1935</v>
      </c>
      <c r="E35" s="608"/>
      <c r="F35" s="482"/>
      <c r="G35" s="483"/>
      <c r="H35"/>
      <c r="I35" s="6"/>
      <c r="J35" s="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470" customFormat="1" ht="11.25" customHeight="1">
      <c r="A36" s="474" t="s">
        <v>1833</v>
      </c>
      <c r="B36" s="524" t="s">
        <v>1680</v>
      </c>
      <c r="C36" s="483">
        <v>500</v>
      </c>
      <c r="D36" s="483" t="s">
        <v>1925</v>
      </c>
      <c r="E36" s="608"/>
      <c r="F36" s="482"/>
      <c r="G36" s="483"/>
      <c r="H36"/>
      <c r="I36" s="6"/>
      <c r="J36" s="5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470" customFormat="1" ht="11.25" customHeight="1">
      <c r="A37" s="474" t="s">
        <v>1694</v>
      </c>
      <c r="B37" s="524" t="s">
        <v>1680</v>
      </c>
      <c r="C37" s="483">
        <v>150</v>
      </c>
      <c r="D37" s="483" t="s">
        <v>1936</v>
      </c>
      <c r="E37" s="608"/>
      <c r="F37" s="482"/>
      <c r="G37" s="483"/>
      <c r="H37"/>
      <c r="I37" s="6"/>
      <c r="J37" s="5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s="470" customFormat="1" ht="11.25" customHeight="1">
      <c r="A38" s="474" t="s">
        <v>1679</v>
      </c>
      <c r="B38" s="524" t="s">
        <v>1680</v>
      </c>
      <c r="C38" s="483">
        <v>20</v>
      </c>
      <c r="D38" s="483" t="s">
        <v>1937</v>
      </c>
      <c r="E38" s="608"/>
      <c r="F38" s="482"/>
      <c r="G38" s="483"/>
      <c r="H38"/>
      <c r="I38" s="6"/>
      <c r="J38" s="5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470" customFormat="1" ht="11.25" customHeight="1">
      <c r="A39" s="474" t="s">
        <v>1681</v>
      </c>
      <c r="B39" s="524" t="s">
        <v>1680</v>
      </c>
      <c r="C39" s="483">
        <v>40</v>
      </c>
      <c r="D39" s="483" t="s">
        <v>1938</v>
      </c>
      <c r="E39" s="608"/>
      <c r="F39" s="482"/>
      <c r="G39" s="483"/>
      <c r="H39"/>
      <c r="I39" s="6"/>
      <c r="J39" s="5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470" customFormat="1" ht="11.25" customHeight="1">
      <c r="A40" s="474" t="s">
        <v>1835</v>
      </c>
      <c r="B40" s="524" t="s">
        <v>1720</v>
      </c>
      <c r="C40" s="483">
        <v>1350</v>
      </c>
      <c r="D40" s="483" t="s">
        <v>1925</v>
      </c>
      <c r="E40" s="608"/>
      <c r="F40" s="482"/>
      <c r="G40" s="483"/>
      <c r="H40"/>
      <c r="I40" s="6"/>
      <c r="J40" s="5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s="470" customFormat="1" ht="11.25" customHeight="1">
      <c r="A41" s="474" t="s">
        <v>1725</v>
      </c>
      <c r="B41" s="524" t="s">
        <v>1726</v>
      </c>
      <c r="C41" s="483">
        <v>7901.2</v>
      </c>
      <c r="D41" s="483" t="s">
        <v>1936</v>
      </c>
      <c r="E41" s="608"/>
      <c r="F41" s="482"/>
      <c r="G41" s="483"/>
      <c r="H41"/>
      <c r="I41" s="6"/>
      <c r="J41" s="5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470" customFormat="1" ht="11.25" customHeight="1">
      <c r="A42" s="474" t="s">
        <v>1684</v>
      </c>
      <c r="B42" s="524" t="s">
        <v>1631</v>
      </c>
      <c r="C42" s="483">
        <v>35</v>
      </c>
      <c r="D42" s="483" t="s">
        <v>1939</v>
      </c>
      <c r="E42" s="608"/>
      <c r="F42" s="482"/>
      <c r="G42" s="483"/>
      <c r="H42"/>
      <c r="I42" s="6"/>
      <c r="J42" s="5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470" customFormat="1" ht="11.25" customHeight="1">
      <c r="A43" s="474" t="s">
        <v>760</v>
      </c>
      <c r="B43" s="524" t="s">
        <v>1633</v>
      </c>
      <c r="C43" s="483">
        <v>21</v>
      </c>
      <c r="D43" s="483" t="s">
        <v>1924</v>
      </c>
      <c r="E43" s="608"/>
      <c r="F43" s="482"/>
      <c r="G43" s="483"/>
      <c r="H43"/>
      <c r="I43" s="6"/>
      <c r="J43" s="5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546" customFormat="1" ht="11.25" customHeight="1">
      <c r="A44" s="518"/>
      <c r="B44" s="548"/>
      <c r="C44" s="517"/>
      <c r="D44" s="523" t="s">
        <v>414</v>
      </c>
      <c r="E44" s="625"/>
      <c r="F44" s="471">
        <v>200</v>
      </c>
      <c r="G44" s="472">
        <v>470</v>
      </c>
      <c r="H44"/>
      <c r="I44" s="6"/>
      <c r="J44" s="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470" customFormat="1" ht="11.25" customHeight="1">
      <c r="A45" s="474" t="s">
        <v>415</v>
      </c>
      <c r="B45" s="524" t="s">
        <v>150</v>
      </c>
      <c r="C45" s="483">
        <v>35</v>
      </c>
      <c r="D45" s="483" t="s">
        <v>407</v>
      </c>
      <c r="E45" s="608"/>
      <c r="F45" s="482"/>
      <c r="G45" s="483"/>
      <c r="H45"/>
      <c r="I45" s="6"/>
      <c r="J45" s="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470" customFormat="1" ht="11.25" customHeight="1">
      <c r="A46" s="474" t="s">
        <v>171</v>
      </c>
      <c r="B46" s="524" t="s">
        <v>138</v>
      </c>
      <c r="C46" s="483">
        <v>235</v>
      </c>
      <c r="D46" s="483" t="s">
        <v>416</v>
      </c>
      <c r="E46" s="608"/>
      <c r="F46" s="482"/>
      <c r="G46" s="483"/>
      <c r="H46"/>
      <c r="I46" s="6"/>
      <c r="J46" s="5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s="546" customFormat="1" ht="11.25" customHeight="1">
      <c r="A47" s="518"/>
      <c r="B47" s="548"/>
      <c r="C47" s="517"/>
      <c r="D47" s="523" t="s">
        <v>417</v>
      </c>
      <c r="E47" s="625"/>
      <c r="F47" s="471">
        <v>0</v>
      </c>
      <c r="G47" s="472">
        <v>27</v>
      </c>
      <c r="H47"/>
      <c r="I47" s="6"/>
      <c r="J47" s="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39" s="470" customFormat="1" ht="11.25" customHeight="1">
      <c r="A48" s="474" t="s">
        <v>418</v>
      </c>
      <c r="B48" s="524" t="s">
        <v>150</v>
      </c>
      <c r="C48" s="483">
        <v>27</v>
      </c>
      <c r="D48" s="483" t="s">
        <v>407</v>
      </c>
      <c r="E48" s="608"/>
      <c r="F48" s="482"/>
      <c r="G48" s="483"/>
      <c r="H48"/>
      <c r="I48" s="6"/>
      <c r="J48" s="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488" customFormat="1" ht="11.25" customHeight="1">
      <c r="A49" s="474"/>
      <c r="B49" s="547"/>
      <c r="C49" s="498"/>
      <c r="D49" s="523" t="s">
        <v>180</v>
      </c>
      <c r="E49" s="623"/>
      <c r="F49" s="471">
        <v>377</v>
      </c>
      <c r="G49" s="472">
        <v>377</v>
      </c>
      <c r="H49"/>
      <c r="I49" s="6"/>
      <c r="J49" s="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s="488" customFormat="1" ht="11.25" customHeight="1">
      <c r="A50" s="474"/>
      <c r="B50" s="547"/>
      <c r="C50" s="498"/>
      <c r="D50" s="523" t="s">
        <v>186</v>
      </c>
      <c r="E50" s="623"/>
      <c r="F50" s="471">
        <v>465</v>
      </c>
      <c r="G50" s="472">
        <v>718</v>
      </c>
      <c r="H50"/>
      <c r="I50" s="6"/>
      <c r="J50" s="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470" customFormat="1" ht="11.25" customHeight="1">
      <c r="A51" s="474" t="s">
        <v>419</v>
      </c>
      <c r="B51" s="524" t="s">
        <v>150</v>
      </c>
      <c r="C51" s="483">
        <v>93</v>
      </c>
      <c r="D51" s="483" t="s">
        <v>407</v>
      </c>
      <c r="E51" s="608"/>
      <c r="F51" s="482"/>
      <c r="G51" s="483"/>
      <c r="H51"/>
      <c r="I51" s="6"/>
      <c r="J51" s="5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s="470" customFormat="1" ht="11.25" customHeight="1">
      <c r="A52" s="474" t="s">
        <v>1710</v>
      </c>
      <c r="B52" s="524" t="s">
        <v>1631</v>
      </c>
      <c r="C52" s="483">
        <v>160</v>
      </c>
      <c r="D52" s="483" t="s">
        <v>408</v>
      </c>
      <c r="E52" s="608"/>
      <c r="F52" s="482"/>
      <c r="G52" s="483"/>
      <c r="H52"/>
      <c r="I52" s="6"/>
      <c r="J52" s="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</row>
    <row r="53" spans="1:39" s="470" customFormat="1" ht="11.25" customHeight="1">
      <c r="A53" s="549"/>
      <c r="B53" s="550"/>
      <c r="C53" s="483"/>
      <c r="D53" s="523" t="s">
        <v>420</v>
      </c>
      <c r="E53" s="608"/>
      <c r="F53" s="471">
        <v>3400</v>
      </c>
      <c r="G53" s="472">
        <v>3450</v>
      </c>
      <c r="H53"/>
      <c r="I53" s="6"/>
      <c r="J53" s="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</row>
    <row r="54" spans="1:39" s="470" customFormat="1" ht="11.25" customHeight="1">
      <c r="A54" s="549" t="s">
        <v>1718</v>
      </c>
      <c r="B54" s="550" t="s">
        <v>1631</v>
      </c>
      <c r="C54" s="483">
        <v>50</v>
      </c>
      <c r="D54" s="483" t="s">
        <v>1824</v>
      </c>
      <c r="E54" s="608"/>
      <c r="F54" s="482"/>
      <c r="G54" s="483"/>
      <c r="H54"/>
      <c r="I54" s="6"/>
      <c r="J54" s="5"/>
      <c r="K54" s="241"/>
      <c r="L54" s="241"/>
      <c r="M54"/>
      <c r="N54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</row>
    <row r="55" spans="1:39" s="470" customFormat="1" ht="11.25" customHeight="1">
      <c r="A55" s="549"/>
      <c r="B55" s="550"/>
      <c r="C55" s="483"/>
      <c r="D55" s="523" t="s">
        <v>369</v>
      </c>
      <c r="E55" s="608"/>
      <c r="F55" s="471">
        <v>100</v>
      </c>
      <c r="G55" s="472">
        <v>100</v>
      </c>
      <c r="H55"/>
      <c r="I55" s="6"/>
      <c r="J55" s="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488" customFormat="1" ht="11.25" customHeight="1">
      <c r="A56" s="474"/>
      <c r="B56" s="524"/>
      <c r="C56" s="498"/>
      <c r="D56" s="523" t="s">
        <v>205</v>
      </c>
      <c r="E56" s="623"/>
      <c r="F56" s="471">
        <v>800</v>
      </c>
      <c r="G56" s="472">
        <v>800</v>
      </c>
      <c r="H56"/>
      <c r="I56" s="6"/>
      <c r="J56" s="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488" customFormat="1" ht="11.25" customHeight="1">
      <c r="A57" s="474"/>
      <c r="B57" s="524"/>
      <c r="C57" s="498"/>
      <c r="D57" s="523" t="s">
        <v>206</v>
      </c>
      <c r="E57" s="623"/>
      <c r="F57" s="471">
        <v>3565</v>
      </c>
      <c r="G57" s="472">
        <v>3565</v>
      </c>
      <c r="H57"/>
      <c r="I57" s="6"/>
      <c r="J57" s="5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488" customFormat="1" ht="11.25" customHeight="1">
      <c r="A58" s="474"/>
      <c r="B58" s="547"/>
      <c r="C58" s="498"/>
      <c r="D58" s="523" t="s">
        <v>207</v>
      </c>
      <c r="E58" s="623"/>
      <c r="F58" s="471">
        <v>69717</v>
      </c>
      <c r="G58" s="472">
        <v>114125</v>
      </c>
      <c r="H58"/>
      <c r="I58" s="6"/>
      <c r="J58" s="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s="470" customFormat="1" ht="11.25" customHeight="1">
      <c r="A59" s="474" t="s">
        <v>209</v>
      </c>
      <c r="B59" s="547" t="s">
        <v>175</v>
      </c>
      <c r="C59" s="483">
        <v>150</v>
      </c>
      <c r="D59" s="483" t="s">
        <v>210</v>
      </c>
      <c r="E59" s="608"/>
      <c r="F59" s="482"/>
      <c r="G59" s="483"/>
      <c r="H59"/>
      <c r="I59" s="6"/>
      <c r="J59" s="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1:39" s="470" customFormat="1" ht="11.25" customHeight="1">
      <c r="A60" s="474" t="s">
        <v>421</v>
      </c>
      <c r="B60" s="547" t="s">
        <v>150</v>
      </c>
      <c r="C60" s="483">
        <v>15507</v>
      </c>
      <c r="D60" s="483" t="s">
        <v>407</v>
      </c>
      <c r="E60" s="608"/>
      <c r="F60" s="482"/>
      <c r="G60" s="483"/>
      <c r="H60"/>
      <c r="I60" s="6"/>
      <c r="J60" s="5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470" customFormat="1" ht="11.25" customHeight="1">
      <c r="A61" s="474" t="s">
        <v>226</v>
      </c>
      <c r="B61" s="547" t="s">
        <v>150</v>
      </c>
      <c r="C61" s="483">
        <v>5000</v>
      </c>
      <c r="D61" s="483" t="s">
        <v>422</v>
      </c>
      <c r="E61" s="608"/>
      <c r="F61" s="482"/>
      <c r="G61" s="483"/>
      <c r="H61"/>
      <c r="I61" s="6"/>
      <c r="J61" s="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s="470" customFormat="1" ht="11.25" customHeight="1">
      <c r="A62" s="474" t="s">
        <v>386</v>
      </c>
      <c r="B62" s="547" t="s">
        <v>150</v>
      </c>
      <c r="C62" s="483">
        <v>20000</v>
      </c>
      <c r="D62" s="483" t="s">
        <v>423</v>
      </c>
      <c r="E62" s="608"/>
      <c r="F62" s="482"/>
      <c r="G62" s="483"/>
      <c r="H62"/>
      <c r="I62" s="6"/>
      <c r="J62" s="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470" customFormat="1" ht="11.25" customHeight="1">
      <c r="A63" s="474" t="s">
        <v>155</v>
      </c>
      <c r="B63" s="547" t="s">
        <v>156</v>
      </c>
      <c r="C63" s="483">
        <v>3870</v>
      </c>
      <c r="D63" s="483" t="s">
        <v>424</v>
      </c>
      <c r="E63" s="608"/>
      <c r="F63" s="482"/>
      <c r="G63" s="483"/>
      <c r="H63"/>
      <c r="I63" s="6"/>
      <c r="J63" s="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 s="470" customFormat="1" ht="11.25" customHeight="1">
      <c r="A64" s="474" t="s">
        <v>1771</v>
      </c>
      <c r="B64" s="547" t="s">
        <v>1637</v>
      </c>
      <c r="C64" s="483">
        <v>104</v>
      </c>
      <c r="D64" s="483" t="s">
        <v>1940</v>
      </c>
      <c r="E64" s="608"/>
      <c r="F64" s="482"/>
      <c r="G64" s="483"/>
      <c r="H64"/>
      <c r="I64" s="6"/>
      <c r="J64" s="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s="470" customFormat="1" ht="11.25" customHeight="1">
      <c r="A65" s="474" t="s">
        <v>1735</v>
      </c>
      <c r="B65" s="547" t="s">
        <v>1633</v>
      </c>
      <c r="C65" s="483">
        <v>-223</v>
      </c>
      <c r="D65" s="483" t="s">
        <v>1941</v>
      </c>
      <c r="E65" s="608"/>
      <c r="F65" s="482"/>
      <c r="G65" s="483"/>
      <c r="H65"/>
      <c r="I65" s="6"/>
      <c r="J65" s="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s="488" customFormat="1" ht="11.25" customHeight="1">
      <c r="A66" s="474"/>
      <c r="B66" s="524"/>
      <c r="C66" s="498"/>
      <c r="D66" s="523" t="s">
        <v>214</v>
      </c>
      <c r="E66" s="623"/>
      <c r="F66" s="471">
        <v>0</v>
      </c>
      <c r="G66" s="472">
        <v>433.6</v>
      </c>
      <c r="H66"/>
      <c r="I66" s="6"/>
      <c r="J66" s="5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s="470" customFormat="1" ht="11.25" customHeight="1">
      <c r="A67" s="474" t="s">
        <v>425</v>
      </c>
      <c r="B67" s="547" t="s">
        <v>138</v>
      </c>
      <c r="C67" s="483">
        <v>256</v>
      </c>
      <c r="D67" s="483" t="s">
        <v>426</v>
      </c>
      <c r="E67" s="608"/>
      <c r="F67" s="482"/>
      <c r="G67" s="483"/>
      <c r="H67"/>
      <c r="I67" s="6"/>
      <c r="J67" s="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s="470" customFormat="1" ht="11.25" customHeight="1">
      <c r="A68" s="474" t="s">
        <v>1910</v>
      </c>
      <c r="B68" s="547" t="s">
        <v>1674</v>
      </c>
      <c r="C68" s="483">
        <v>177.6</v>
      </c>
      <c r="D68" s="483" t="s">
        <v>426</v>
      </c>
      <c r="E68" s="608"/>
      <c r="F68" s="482"/>
      <c r="G68" s="483"/>
      <c r="H68"/>
      <c r="I68" s="6"/>
      <c r="J68" s="5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</row>
    <row r="69" spans="1:39" s="546" customFormat="1" ht="11.25" customHeight="1">
      <c r="A69" s="518"/>
      <c r="B69" s="548"/>
      <c r="C69" s="523"/>
      <c r="D69" s="523" t="s">
        <v>411</v>
      </c>
      <c r="E69" s="625"/>
      <c r="F69" s="471">
        <v>420</v>
      </c>
      <c r="G69" s="472">
        <v>420</v>
      </c>
      <c r="H69"/>
      <c r="I69" s="6"/>
      <c r="J69" s="5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</row>
    <row r="70" spans="1:39" s="488" customFormat="1" ht="11.25" customHeight="1">
      <c r="A70" s="474"/>
      <c r="B70" s="547"/>
      <c r="C70" s="498"/>
      <c r="D70" s="523" t="s">
        <v>218</v>
      </c>
      <c r="E70" s="623"/>
      <c r="F70" s="471">
        <v>5</v>
      </c>
      <c r="G70" s="472">
        <v>68.2</v>
      </c>
      <c r="H70"/>
      <c r="I70" s="6"/>
      <c r="J70" s="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s="470" customFormat="1" ht="11.25" customHeight="1">
      <c r="A71" s="474" t="s">
        <v>1741</v>
      </c>
      <c r="B71" s="547" t="s">
        <v>1633</v>
      </c>
      <c r="C71" s="483">
        <v>63.2</v>
      </c>
      <c r="D71" s="483" t="s">
        <v>1632</v>
      </c>
      <c r="E71" s="608"/>
      <c r="F71" s="482"/>
      <c r="G71" s="483"/>
      <c r="H71"/>
      <c r="I71" s="6"/>
      <c r="J71" s="5"/>
      <c r="K71" s="241"/>
      <c r="L71" s="241"/>
      <c r="M71"/>
      <c r="N7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</row>
    <row r="72" spans="1:39" s="488" customFormat="1" ht="11.25" customHeight="1">
      <c r="A72" s="474"/>
      <c r="B72" s="547"/>
      <c r="C72" s="498"/>
      <c r="D72" s="523" t="s">
        <v>219</v>
      </c>
      <c r="E72" s="623"/>
      <c r="F72" s="471">
        <v>0</v>
      </c>
      <c r="G72" s="472">
        <v>686</v>
      </c>
      <c r="H72"/>
      <c r="I72" s="6"/>
      <c r="J72" s="5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</row>
    <row r="73" spans="1:39" s="470" customFormat="1" ht="11.25" customHeight="1">
      <c r="A73" s="474" t="s">
        <v>152</v>
      </c>
      <c r="B73" s="547" t="s">
        <v>153</v>
      </c>
      <c r="C73" s="483">
        <v>686</v>
      </c>
      <c r="D73" s="483" t="s">
        <v>427</v>
      </c>
      <c r="E73" s="608"/>
      <c r="F73" s="482"/>
      <c r="G73" s="483"/>
      <c r="H73"/>
      <c r="I73" s="6"/>
      <c r="J73" s="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s="488" customFormat="1" ht="11.25" customHeight="1">
      <c r="A74" s="474"/>
      <c r="B74" s="547"/>
      <c r="C74" s="498"/>
      <c r="D74" s="487" t="s">
        <v>222</v>
      </c>
      <c r="E74" s="623"/>
      <c r="F74" s="471">
        <v>0</v>
      </c>
      <c r="G74" s="472">
        <v>20</v>
      </c>
      <c r="H74"/>
      <c r="I74" s="6"/>
      <c r="J74" s="5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</row>
    <row r="75" spans="1:39" s="470" customFormat="1" ht="11.25" customHeight="1">
      <c r="A75" s="474" t="s">
        <v>198</v>
      </c>
      <c r="B75" s="547" t="s">
        <v>182</v>
      </c>
      <c r="C75" s="483">
        <v>20</v>
      </c>
      <c r="D75" s="551" t="s">
        <v>428</v>
      </c>
      <c r="E75" s="608"/>
      <c r="F75" s="471"/>
      <c r="G75" s="472"/>
      <c r="H75"/>
      <c r="I75" s="6"/>
      <c r="J75" s="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42" s="3" customFormat="1" ht="11.25" customHeight="1">
      <c r="A76" s="495"/>
      <c r="B76" s="496"/>
      <c r="C76" s="11"/>
      <c r="D76" s="487" t="s">
        <v>224</v>
      </c>
      <c r="E76" s="2"/>
      <c r="F76" s="471">
        <v>1500</v>
      </c>
      <c r="G76" s="472">
        <v>1500</v>
      </c>
      <c r="H76"/>
      <c r="I76" s="6"/>
      <c r="J76" s="5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39" s="488" customFormat="1" ht="11.25" customHeight="1">
      <c r="A77" s="474"/>
      <c r="B77" s="552"/>
      <c r="C77" s="498"/>
      <c r="D77" s="523" t="s">
        <v>1753</v>
      </c>
      <c r="E77" s="623"/>
      <c r="F77" s="471">
        <v>11900</v>
      </c>
      <c r="G77" s="472">
        <v>19536.2</v>
      </c>
      <c r="H77"/>
      <c r="I77" s="6"/>
      <c r="J77" s="5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s="488" customFormat="1" ht="11.25" customHeight="1">
      <c r="A78" s="474" t="s">
        <v>429</v>
      </c>
      <c r="B78" s="547" t="s">
        <v>150</v>
      </c>
      <c r="C78" s="483">
        <v>50</v>
      </c>
      <c r="D78" s="483" t="s">
        <v>407</v>
      </c>
      <c r="E78" s="623"/>
      <c r="F78" s="471"/>
      <c r="G78" s="472"/>
      <c r="H78"/>
      <c r="I78" s="6"/>
      <c r="J78" s="5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s="488" customFormat="1" ht="11.25" customHeight="1">
      <c r="A79" s="474"/>
      <c r="B79" s="547"/>
      <c r="C79" s="483"/>
      <c r="D79" s="523" t="s">
        <v>265</v>
      </c>
      <c r="E79" s="623"/>
      <c r="F79" s="471"/>
      <c r="G79" s="472"/>
      <c r="H79"/>
      <c r="I79" s="6"/>
      <c r="J79" s="5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s="488" customFormat="1" ht="11.25" customHeight="1">
      <c r="A80" s="836" t="s">
        <v>1754</v>
      </c>
      <c r="B80" s="836"/>
      <c r="C80" s="483">
        <v>6946.2</v>
      </c>
      <c r="D80" s="506" t="s">
        <v>1755</v>
      </c>
      <c r="E80" s="623"/>
      <c r="F80" s="471"/>
      <c r="G80" s="472"/>
      <c r="H80"/>
      <c r="I80" s="6"/>
      <c r="J80" s="5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</row>
    <row r="81" spans="1:39" s="488" customFormat="1" ht="11.25" customHeight="1">
      <c r="A81" s="474" t="s">
        <v>1675</v>
      </c>
      <c r="B81" s="547" t="s">
        <v>1674</v>
      </c>
      <c r="C81" s="483">
        <v>640</v>
      </c>
      <c r="D81" s="483" t="s">
        <v>1942</v>
      </c>
      <c r="E81" s="623"/>
      <c r="F81" s="471"/>
      <c r="G81" s="472"/>
      <c r="H81"/>
      <c r="I81" s="6"/>
      <c r="J81" s="5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</row>
    <row r="82" spans="1:39" s="488" customFormat="1" ht="11.25" customHeight="1">
      <c r="A82" s="474"/>
      <c r="B82" s="552"/>
      <c r="C82" s="498"/>
      <c r="D82" s="523" t="s">
        <v>1762</v>
      </c>
      <c r="E82" s="623"/>
      <c r="F82" s="471">
        <v>2750</v>
      </c>
      <c r="G82" s="472">
        <v>2165</v>
      </c>
      <c r="H82"/>
      <c r="I82" s="6"/>
      <c r="J82" s="5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s="488" customFormat="1" ht="11.25" customHeight="1">
      <c r="A83" s="836" t="s">
        <v>1754</v>
      </c>
      <c r="B83" s="836"/>
      <c r="C83" s="483">
        <v>-585</v>
      </c>
      <c r="D83" s="506" t="s">
        <v>1763</v>
      </c>
      <c r="E83" s="623"/>
      <c r="F83" s="471"/>
      <c r="G83" s="472"/>
      <c r="H83"/>
      <c r="I83" s="6"/>
      <c r="J83" s="5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 s="488" customFormat="1" ht="11.25" customHeight="1">
      <c r="A84" s="474"/>
      <c r="B84" s="552"/>
      <c r="C84" s="498"/>
      <c r="D84" s="523" t="s">
        <v>1764</v>
      </c>
      <c r="E84" s="623"/>
      <c r="F84" s="471">
        <v>10150</v>
      </c>
      <c r="G84" s="472">
        <v>3876.8</v>
      </c>
      <c r="H84"/>
      <c r="I84" s="6"/>
      <c r="J84" s="5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</row>
    <row r="85" spans="1:39" s="488" customFormat="1" ht="11.25" customHeight="1">
      <c r="A85" s="474" t="s">
        <v>430</v>
      </c>
      <c r="B85" s="547" t="s">
        <v>150</v>
      </c>
      <c r="C85" s="483">
        <v>88</v>
      </c>
      <c r="D85" s="483" t="s">
        <v>407</v>
      </c>
      <c r="E85" s="623"/>
      <c r="F85" s="471"/>
      <c r="G85" s="472"/>
      <c r="H85"/>
      <c r="I85" s="6"/>
      <c r="J85" s="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s="488" customFormat="1" ht="11.25" customHeight="1">
      <c r="A86" s="836" t="s">
        <v>1754</v>
      </c>
      <c r="B86" s="836"/>
      <c r="C86" s="483">
        <v>-6361.2</v>
      </c>
      <c r="D86" s="506" t="s">
        <v>1763</v>
      </c>
      <c r="E86" s="623"/>
      <c r="F86" s="471"/>
      <c r="G86" s="472"/>
      <c r="H86"/>
      <c r="I86" s="6"/>
      <c r="J86" s="5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  <row r="87" spans="1:39" s="488" customFormat="1" ht="11.25" customHeight="1">
      <c r="A87" s="474"/>
      <c r="B87" s="552"/>
      <c r="C87" s="498"/>
      <c r="D87" s="523" t="s">
        <v>229</v>
      </c>
      <c r="E87" s="623"/>
      <c r="F87" s="471">
        <v>330</v>
      </c>
      <c r="G87" s="472">
        <v>330</v>
      </c>
      <c r="H87"/>
      <c r="I87" s="6"/>
      <c r="J87" s="5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 s="658" customFormat="1" ht="12" customHeight="1">
      <c r="A88" s="499" t="s">
        <v>1604</v>
      </c>
      <c r="B88" s="657"/>
      <c r="C88" s="509"/>
      <c r="D88" s="510"/>
      <c r="E88" s="611"/>
      <c r="F88" s="511">
        <f>SUM(F25:F87)</f>
        <v>179068</v>
      </c>
      <c r="G88" s="509">
        <f>SUM(G25:G87)</f>
        <v>251240.2</v>
      </c>
      <c r="H88" s="42"/>
      <c r="I88" s="451"/>
      <c r="J88" s="451"/>
      <c r="K88" s="42"/>
      <c r="L88" s="42"/>
      <c r="M88"/>
      <c r="N88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</row>
    <row r="89" spans="1:39" s="546" customFormat="1" ht="11.25" customHeight="1">
      <c r="A89" s="518"/>
      <c r="B89" s="548"/>
      <c r="C89" s="472"/>
      <c r="D89" s="523" t="s">
        <v>143</v>
      </c>
      <c r="E89" s="625"/>
      <c r="F89" s="471">
        <v>0</v>
      </c>
      <c r="G89" s="472">
        <v>740</v>
      </c>
      <c r="H89"/>
      <c r="I89" s="6"/>
      <c r="J89" s="5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</row>
    <row r="90" spans="1:39" s="470" customFormat="1" ht="11.25" customHeight="1">
      <c r="A90" s="474" t="s">
        <v>149</v>
      </c>
      <c r="B90" s="524" t="s">
        <v>150</v>
      </c>
      <c r="C90" s="483">
        <v>740</v>
      </c>
      <c r="D90" s="483" t="s">
        <v>407</v>
      </c>
      <c r="E90" s="608"/>
      <c r="F90" s="482"/>
      <c r="G90" s="483"/>
      <c r="H90"/>
      <c r="I90" s="6"/>
      <c r="J90" s="5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</row>
    <row r="91" spans="4:39" s="470" customFormat="1" ht="11.25" customHeight="1">
      <c r="D91" s="523" t="s">
        <v>186</v>
      </c>
      <c r="E91" s="623"/>
      <c r="F91" s="471">
        <v>0</v>
      </c>
      <c r="G91" s="472">
        <v>40</v>
      </c>
      <c r="H91"/>
      <c r="I91" s="6"/>
      <c r="J91" s="5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14" s="470" customFormat="1" ht="11.25" customHeight="1">
      <c r="A92" s="474" t="s">
        <v>1710</v>
      </c>
      <c r="B92" s="524" t="s">
        <v>1631</v>
      </c>
      <c r="C92" s="483">
        <v>40</v>
      </c>
      <c r="D92" s="483" t="s">
        <v>408</v>
      </c>
      <c r="E92" s="608"/>
      <c r="F92" s="482"/>
      <c r="G92" s="483"/>
      <c r="M92"/>
      <c r="N92"/>
    </row>
    <row r="93" spans="1:39" s="557" customFormat="1" ht="11.25" customHeight="1">
      <c r="A93" s="553"/>
      <c r="B93" s="554"/>
      <c r="C93" s="555"/>
      <c r="D93" s="556" t="s">
        <v>202</v>
      </c>
      <c r="E93" s="626"/>
      <c r="F93" s="471">
        <v>0</v>
      </c>
      <c r="G93" s="472">
        <v>12300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</row>
    <row r="94" spans="1:39" s="561" customFormat="1" ht="11.25" customHeight="1">
      <c r="A94" s="558" t="s">
        <v>389</v>
      </c>
      <c r="B94" s="559" t="s">
        <v>156</v>
      </c>
      <c r="C94" s="91">
        <v>12300</v>
      </c>
      <c r="D94" s="560" t="s">
        <v>431</v>
      </c>
      <c r="E94" s="50"/>
      <c r="F94" s="80"/>
      <c r="G94" s="91"/>
      <c r="H94"/>
      <c r="I94" s="6"/>
      <c r="J94" s="5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42" s="488" customFormat="1" ht="11.25" customHeight="1">
      <c r="A95" s="474"/>
      <c r="B95" s="547"/>
      <c r="C95" s="498"/>
      <c r="D95" s="523" t="s">
        <v>206</v>
      </c>
      <c r="E95" s="623"/>
      <c r="F95" s="471">
        <v>35000</v>
      </c>
      <c r="G95" s="472">
        <v>38123</v>
      </c>
      <c r="H95" s="474"/>
      <c r="I95" s="547"/>
      <c r="J95" s="498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 s="470"/>
      <c r="AO95" s="470"/>
      <c r="AP95" s="470"/>
    </row>
    <row r="96" spans="1:39" s="470" customFormat="1" ht="11.25" customHeight="1">
      <c r="A96" s="474" t="s">
        <v>392</v>
      </c>
      <c r="B96" s="547" t="s">
        <v>235</v>
      </c>
      <c r="C96" s="483">
        <v>700</v>
      </c>
      <c r="D96" s="483" t="s">
        <v>432</v>
      </c>
      <c r="E96" s="608"/>
      <c r="F96" s="482"/>
      <c r="G96" s="483"/>
      <c r="H96"/>
      <c r="I96" s="6"/>
      <c r="J96" s="5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</row>
    <row r="97" spans="1:39" s="470" customFormat="1" ht="11.25" customHeight="1">
      <c r="A97" s="474" t="s">
        <v>1943</v>
      </c>
      <c r="B97" s="547" t="s">
        <v>1720</v>
      </c>
      <c r="C97" s="483">
        <v>623</v>
      </c>
      <c r="D97" s="483" t="s">
        <v>1944</v>
      </c>
      <c r="E97" s="608"/>
      <c r="F97" s="482"/>
      <c r="G97" s="483"/>
      <c r="H97"/>
      <c r="I97" s="6"/>
      <c r="J97" s="5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s="470" customFormat="1" ht="11.25" customHeight="1">
      <c r="A98" s="474" t="s">
        <v>646</v>
      </c>
      <c r="B98" s="547" t="s">
        <v>1633</v>
      </c>
      <c r="C98" s="483">
        <v>1800</v>
      </c>
      <c r="D98" s="483" t="s">
        <v>426</v>
      </c>
      <c r="E98" s="608"/>
      <c r="F98" s="482"/>
      <c r="G98" s="483"/>
      <c r="H98"/>
      <c r="I98" s="6"/>
      <c r="J98" s="5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</row>
    <row r="99" spans="1:39" s="658" customFormat="1" ht="12" customHeight="1">
      <c r="A99" s="499" t="s">
        <v>44</v>
      </c>
      <c r="B99" s="657"/>
      <c r="C99" s="509"/>
      <c r="D99" s="510"/>
      <c r="E99" s="611"/>
      <c r="F99" s="511">
        <f>SUM(F93:F95)</f>
        <v>35000</v>
      </c>
      <c r="G99" s="509">
        <f>SUM(G89:G95)</f>
        <v>51203</v>
      </c>
      <c r="H99" s="42"/>
      <c r="I99" s="451"/>
      <c r="J99" s="451"/>
      <c r="K99" s="42"/>
      <c r="L99" s="42"/>
      <c r="M99"/>
      <c r="N99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</row>
    <row r="100" spans="1:39" s="658" customFormat="1" ht="13.5" customHeight="1">
      <c r="A100" s="659"/>
      <c r="B100" s="660"/>
      <c r="C100" s="661"/>
      <c r="D100" s="662"/>
      <c r="E100" s="663"/>
      <c r="F100" s="664"/>
      <c r="G100" s="661"/>
      <c r="H100" s="42"/>
      <c r="I100" s="451"/>
      <c r="J100" s="451"/>
      <c r="K100" s="42"/>
      <c r="L100" s="42"/>
      <c r="M100"/>
      <c r="N100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</row>
    <row r="101" spans="1:39" s="658" customFormat="1" ht="12" customHeight="1">
      <c r="A101" s="499" t="s">
        <v>1619</v>
      </c>
      <c r="B101" s="657"/>
      <c r="C101" s="509"/>
      <c r="D101" s="510"/>
      <c r="E101" s="611"/>
      <c r="F101" s="511">
        <f>SUM(F24+F88+F99)</f>
        <v>1057623</v>
      </c>
      <c r="G101" s="509">
        <f>SUM(G24+G88+G99)</f>
        <v>1150249.3</v>
      </c>
      <c r="H101" s="42"/>
      <c r="I101" s="451"/>
      <c r="J101" s="451"/>
      <c r="K101" s="42"/>
      <c r="L101" s="42"/>
      <c r="M101"/>
      <c r="N101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</row>
    <row r="102" spans="1:39" s="529" customFormat="1" ht="12" customHeight="1">
      <c r="A102" s="495"/>
      <c r="B102" s="565"/>
      <c r="C102" s="530"/>
      <c r="D102" s="487" t="s">
        <v>435</v>
      </c>
      <c r="E102" s="632">
        <v>4111</v>
      </c>
      <c r="F102" s="471">
        <v>0</v>
      </c>
      <c r="G102" s="472">
        <v>8857.7</v>
      </c>
      <c r="H102"/>
      <c r="I102" s="6"/>
      <c r="J102" s="5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s="470" customFormat="1" ht="12" customHeight="1">
      <c r="A103" s="474" t="s">
        <v>161</v>
      </c>
      <c r="B103" s="475" t="s">
        <v>159</v>
      </c>
      <c r="C103" s="490">
        <v>2200</v>
      </c>
      <c r="D103" s="477" t="s">
        <v>443</v>
      </c>
      <c r="E103" s="608">
        <v>98031</v>
      </c>
      <c r="F103" s="471"/>
      <c r="G103" s="472"/>
      <c r="H103" s="631"/>
      <c r="I103" s="6"/>
      <c r="J103" s="709"/>
      <c r="K103" s="631"/>
      <c r="L103" s="631"/>
      <c r="M103"/>
      <c r="N103"/>
      <c r="O103" s="631"/>
      <c r="P103" s="631"/>
      <c r="Q103" s="631"/>
      <c r="R103" s="631"/>
      <c r="S103" s="631"/>
      <c r="T103" s="631"/>
      <c r="U103" s="631"/>
      <c r="V103" s="631"/>
      <c r="W103" s="631"/>
      <c r="X103" s="631"/>
      <c r="Y103" s="631"/>
      <c r="Z103" s="631"/>
      <c r="AA103" s="631"/>
      <c r="AB103" s="631"/>
      <c r="AC103" s="631"/>
      <c r="AD103" s="631"/>
      <c r="AE103" s="631"/>
      <c r="AF103" s="631"/>
      <c r="AG103" s="631"/>
      <c r="AH103" s="631"/>
      <c r="AI103" s="631"/>
      <c r="AJ103" s="631"/>
      <c r="AK103" s="631"/>
      <c r="AL103" s="631"/>
      <c r="AM103" s="631"/>
    </row>
    <row r="104" spans="1:39" s="529" customFormat="1" ht="10.5" customHeight="1">
      <c r="A104" s="495" t="s">
        <v>1765</v>
      </c>
      <c r="B104" s="565" t="s">
        <v>1674</v>
      </c>
      <c r="C104" s="530">
        <v>112</v>
      </c>
      <c r="D104" s="551" t="s">
        <v>1946</v>
      </c>
      <c r="E104" s="627">
        <v>98064</v>
      </c>
      <c r="F104" s="471"/>
      <c r="G104" s="472"/>
      <c r="H104" s="631"/>
      <c r="I104" s="634"/>
      <c r="J104" s="709"/>
      <c r="K104" s="631"/>
      <c r="L104" s="631"/>
      <c r="M104"/>
      <c r="N104"/>
      <c r="O104" s="631"/>
      <c r="P104" s="631"/>
      <c r="Q104" s="631"/>
      <c r="R104" s="631"/>
      <c r="S104" s="631"/>
      <c r="T104" s="631"/>
      <c r="U104" s="631"/>
      <c r="V104" s="631"/>
      <c r="W104" s="631"/>
      <c r="X104" s="631"/>
      <c r="Y104" s="631"/>
      <c r="Z104" s="631"/>
      <c r="AA104" s="631"/>
      <c r="AB104" s="631"/>
      <c r="AC104" s="631"/>
      <c r="AD104" s="631"/>
      <c r="AE104" s="631"/>
      <c r="AF104" s="631"/>
      <c r="AG104" s="631"/>
      <c r="AH104" s="631"/>
      <c r="AI104" s="631"/>
      <c r="AJ104" s="631"/>
      <c r="AK104" s="631"/>
      <c r="AL104" s="631"/>
      <c r="AM104" s="631"/>
    </row>
    <row r="105" spans="1:39" s="529" customFormat="1" ht="10.5" customHeight="1">
      <c r="A105" s="495" t="s">
        <v>1704</v>
      </c>
      <c r="B105" s="565" t="s">
        <v>1705</v>
      </c>
      <c r="C105" s="530">
        <v>2898.2</v>
      </c>
      <c r="D105" s="551" t="s">
        <v>1947</v>
      </c>
      <c r="E105" s="627">
        <v>98290</v>
      </c>
      <c r="F105" s="471"/>
      <c r="G105" s="472"/>
      <c r="H105" s="631"/>
      <c r="I105" s="634"/>
      <c r="J105" s="709"/>
      <c r="K105" s="631"/>
      <c r="L105" s="631"/>
      <c r="M105"/>
      <c r="N105"/>
      <c r="O105" s="631"/>
      <c r="P105" s="631"/>
      <c r="Q105" s="631"/>
      <c r="R105" s="631"/>
      <c r="S105" s="631"/>
      <c r="T105" s="631"/>
      <c r="U105" s="631"/>
      <c r="V105" s="631"/>
      <c r="W105" s="631"/>
      <c r="X105" s="631"/>
      <c r="Y105" s="631"/>
      <c r="Z105" s="631"/>
      <c r="AA105" s="631"/>
      <c r="AB105" s="631"/>
      <c r="AC105" s="631"/>
      <c r="AD105" s="631"/>
      <c r="AE105" s="631"/>
      <c r="AF105" s="631"/>
      <c r="AG105" s="631"/>
      <c r="AH105" s="631"/>
      <c r="AI105" s="631"/>
      <c r="AJ105" s="631"/>
      <c r="AK105" s="631"/>
      <c r="AL105" s="631"/>
      <c r="AM105" s="631"/>
    </row>
    <row r="106" spans="1:39" s="529" customFormat="1" ht="10.5" customHeight="1">
      <c r="A106" s="495" t="s">
        <v>1742</v>
      </c>
      <c r="B106" s="565" t="s">
        <v>1720</v>
      </c>
      <c r="C106" s="530">
        <v>797</v>
      </c>
      <c r="D106" s="551" t="s">
        <v>1948</v>
      </c>
      <c r="E106" s="627">
        <v>98250</v>
      </c>
      <c r="F106" s="471"/>
      <c r="G106" s="472"/>
      <c r="H106" s="631"/>
      <c r="I106" s="634"/>
      <c r="J106" s="709"/>
      <c r="K106" s="631"/>
      <c r="L106" s="631"/>
      <c r="M106"/>
      <c r="N106"/>
      <c r="O106" s="631"/>
      <c r="P106" s="631"/>
      <c r="Q106" s="631"/>
      <c r="R106" s="631"/>
      <c r="S106" s="631"/>
      <c r="T106" s="631"/>
      <c r="U106" s="631"/>
      <c r="V106" s="631"/>
      <c r="W106" s="631"/>
      <c r="X106" s="631"/>
      <c r="Y106" s="631"/>
      <c r="Z106" s="631"/>
      <c r="AA106" s="631"/>
      <c r="AB106" s="631"/>
      <c r="AC106" s="631"/>
      <c r="AD106" s="631"/>
      <c r="AE106" s="631"/>
      <c r="AF106" s="631"/>
      <c r="AG106" s="631"/>
      <c r="AH106" s="631"/>
      <c r="AI106" s="631"/>
      <c r="AJ106" s="631"/>
      <c r="AK106" s="631"/>
      <c r="AL106" s="631"/>
      <c r="AM106" s="631"/>
    </row>
    <row r="107" spans="1:39" s="470" customFormat="1" ht="12" customHeight="1">
      <c r="A107" s="474" t="s">
        <v>1707</v>
      </c>
      <c r="B107" s="475" t="s">
        <v>1708</v>
      </c>
      <c r="C107" s="490">
        <v>1100</v>
      </c>
      <c r="D107" s="477" t="s">
        <v>443</v>
      </c>
      <c r="E107" s="608">
        <v>98031</v>
      </c>
      <c r="F107" s="471"/>
      <c r="G107" s="472"/>
      <c r="H107" s="631"/>
      <c r="I107" s="6"/>
      <c r="J107" s="709"/>
      <c r="K107" s="631"/>
      <c r="L107" s="631"/>
      <c r="M107"/>
      <c r="N107"/>
      <c r="O107" s="631"/>
      <c r="P107" s="631"/>
      <c r="Q107" s="631"/>
      <c r="R107" s="631"/>
      <c r="S107" s="631"/>
      <c r="T107" s="631"/>
      <c r="U107" s="631"/>
      <c r="V107" s="631"/>
      <c r="W107" s="631"/>
      <c r="X107" s="631"/>
      <c r="Y107" s="631"/>
      <c r="Z107" s="631"/>
      <c r="AA107" s="631"/>
      <c r="AB107" s="631"/>
      <c r="AC107" s="631"/>
      <c r="AD107" s="631"/>
      <c r="AE107" s="631"/>
      <c r="AF107" s="631"/>
      <c r="AG107" s="631"/>
      <c r="AH107" s="631"/>
      <c r="AI107" s="631"/>
      <c r="AJ107" s="631"/>
      <c r="AK107" s="631"/>
      <c r="AL107" s="631"/>
      <c r="AM107" s="631"/>
    </row>
    <row r="108" spans="1:39" s="470" customFormat="1" ht="12" customHeight="1">
      <c r="A108" s="474" t="s">
        <v>1710</v>
      </c>
      <c r="B108" s="475" t="s">
        <v>1631</v>
      </c>
      <c r="C108" s="490">
        <v>150</v>
      </c>
      <c r="D108" s="551" t="s">
        <v>1948</v>
      </c>
      <c r="E108" s="627">
        <v>98250</v>
      </c>
      <c r="F108" s="471"/>
      <c r="G108" s="472"/>
      <c r="H108" s="631"/>
      <c r="I108" s="6"/>
      <c r="J108" s="709"/>
      <c r="K108" s="631"/>
      <c r="L108" s="631"/>
      <c r="M108"/>
      <c r="N108"/>
      <c r="O108" s="631"/>
      <c r="P108" s="631"/>
      <c r="Q108" s="631"/>
      <c r="R108" s="631"/>
      <c r="S108" s="631"/>
      <c r="T108" s="631"/>
      <c r="U108" s="631"/>
      <c r="V108" s="631"/>
      <c r="W108" s="631"/>
      <c r="X108" s="631"/>
      <c r="Y108" s="631"/>
      <c r="Z108" s="631"/>
      <c r="AA108" s="631"/>
      <c r="AB108" s="631"/>
      <c r="AC108" s="631"/>
      <c r="AD108" s="631"/>
      <c r="AE108" s="631"/>
      <c r="AF108" s="631"/>
      <c r="AG108" s="631"/>
      <c r="AH108" s="631"/>
      <c r="AI108" s="631"/>
      <c r="AJ108" s="631"/>
      <c r="AK108" s="631"/>
      <c r="AL108" s="631"/>
      <c r="AM108" s="631"/>
    </row>
    <row r="109" spans="1:39" s="470" customFormat="1" ht="12" customHeight="1">
      <c r="A109" s="474" t="s">
        <v>741</v>
      </c>
      <c r="B109" s="475" t="s">
        <v>1633</v>
      </c>
      <c r="C109" s="490">
        <v>789.5</v>
      </c>
      <c r="D109" s="477" t="s">
        <v>443</v>
      </c>
      <c r="E109" s="608">
        <v>98031</v>
      </c>
      <c r="F109" s="471"/>
      <c r="G109" s="472"/>
      <c r="H109" s="631"/>
      <c r="I109" s="6"/>
      <c r="J109" s="709"/>
      <c r="K109" s="631"/>
      <c r="L109" s="631"/>
      <c r="M109"/>
      <c r="N109"/>
      <c r="O109" s="631"/>
      <c r="P109" s="631"/>
      <c r="Q109" s="631"/>
      <c r="R109" s="631"/>
      <c r="S109" s="631"/>
      <c r="T109" s="631"/>
      <c r="U109" s="631"/>
      <c r="V109" s="631"/>
      <c r="W109" s="631"/>
      <c r="X109" s="631"/>
      <c r="Y109" s="631"/>
      <c r="Z109" s="631"/>
      <c r="AA109" s="631"/>
      <c r="AB109" s="631"/>
      <c r="AC109" s="631"/>
      <c r="AD109" s="631"/>
      <c r="AE109" s="631"/>
      <c r="AF109" s="631"/>
      <c r="AG109" s="631"/>
      <c r="AH109" s="631"/>
      <c r="AI109" s="631"/>
      <c r="AJ109" s="631"/>
      <c r="AK109" s="631"/>
      <c r="AL109" s="631"/>
      <c r="AM109" s="631"/>
    </row>
    <row r="110" spans="1:39" s="470" customFormat="1" ht="12" customHeight="1">
      <c r="A110" s="474" t="s">
        <v>1713</v>
      </c>
      <c r="B110" s="475" t="s">
        <v>1633</v>
      </c>
      <c r="C110" s="490">
        <v>30</v>
      </c>
      <c r="D110" s="477" t="s">
        <v>1949</v>
      </c>
      <c r="E110" s="608">
        <v>98074</v>
      </c>
      <c r="F110" s="471"/>
      <c r="G110" s="472"/>
      <c r="H110" s="631"/>
      <c r="I110" s="634"/>
      <c r="J110" s="709"/>
      <c r="K110" s="631"/>
      <c r="L110" s="631"/>
      <c r="M110"/>
      <c r="N110"/>
      <c r="O110" s="631"/>
      <c r="P110" s="631"/>
      <c r="Q110" s="631"/>
      <c r="R110" s="631"/>
      <c r="S110" s="631"/>
      <c r="T110" s="631"/>
      <c r="U110" s="631"/>
      <c r="V110" s="631"/>
      <c r="W110" s="631"/>
      <c r="X110" s="631"/>
      <c r="Y110" s="631"/>
      <c r="Z110" s="631"/>
      <c r="AA110" s="631"/>
      <c r="AB110" s="631"/>
      <c r="AC110" s="631"/>
      <c r="AD110" s="631"/>
      <c r="AE110" s="631"/>
      <c r="AF110" s="631"/>
      <c r="AG110" s="631"/>
      <c r="AH110" s="631"/>
      <c r="AI110" s="631"/>
      <c r="AJ110" s="631"/>
      <c r="AK110" s="631"/>
      <c r="AL110" s="631"/>
      <c r="AM110" s="631"/>
    </row>
    <row r="111" spans="1:39" s="470" customFormat="1" ht="12" customHeight="1">
      <c r="A111" s="474" t="s">
        <v>1715</v>
      </c>
      <c r="B111" s="475" t="s">
        <v>1641</v>
      </c>
      <c r="C111" s="490">
        <v>133.4</v>
      </c>
      <c r="D111" s="477" t="s">
        <v>1950</v>
      </c>
      <c r="E111" s="608">
        <v>98116</v>
      </c>
      <c r="F111" s="471"/>
      <c r="G111" s="472"/>
      <c r="H111" s="631"/>
      <c r="I111" s="634"/>
      <c r="J111" s="709"/>
      <c r="K111" s="631"/>
      <c r="L111" s="631"/>
      <c r="M111"/>
      <c r="N111"/>
      <c r="O111" s="631"/>
      <c r="P111" s="631"/>
      <c r="Q111" s="631"/>
      <c r="R111" s="631"/>
      <c r="S111" s="631"/>
      <c r="T111" s="631"/>
      <c r="U111" s="631"/>
      <c r="V111" s="631"/>
      <c r="W111" s="631"/>
      <c r="X111" s="631"/>
      <c r="Y111" s="631"/>
      <c r="Z111" s="631"/>
      <c r="AA111" s="631"/>
      <c r="AB111" s="631"/>
      <c r="AC111" s="631"/>
      <c r="AD111" s="631"/>
      <c r="AE111" s="631"/>
      <c r="AF111" s="631"/>
      <c r="AG111" s="631"/>
      <c r="AH111" s="631"/>
      <c r="AI111" s="631"/>
      <c r="AJ111" s="631"/>
      <c r="AK111" s="631"/>
      <c r="AL111" s="631"/>
      <c r="AM111" s="631"/>
    </row>
    <row r="112" spans="1:39" s="470" customFormat="1" ht="12" customHeight="1">
      <c r="A112" s="474" t="s">
        <v>1739</v>
      </c>
      <c r="B112" s="475" t="s">
        <v>1641</v>
      </c>
      <c r="C112" s="490">
        <v>50</v>
      </c>
      <c r="D112" s="477" t="s">
        <v>1951</v>
      </c>
      <c r="E112" s="608">
        <v>98116</v>
      </c>
      <c r="F112" s="471"/>
      <c r="G112" s="472"/>
      <c r="H112" s="631"/>
      <c r="I112" s="6"/>
      <c r="J112" s="709"/>
      <c r="K112" s="631"/>
      <c r="L112" s="631"/>
      <c r="M112"/>
      <c r="N112"/>
      <c r="O112" s="631"/>
      <c r="P112" s="631"/>
      <c r="Q112" s="631"/>
      <c r="R112" s="631"/>
      <c r="S112" s="631"/>
      <c r="T112" s="631"/>
      <c r="U112" s="631"/>
      <c r="V112" s="631"/>
      <c r="W112" s="631"/>
      <c r="X112" s="631"/>
      <c r="Y112" s="631"/>
      <c r="Z112" s="631"/>
      <c r="AA112" s="631"/>
      <c r="AB112" s="631"/>
      <c r="AC112" s="631"/>
      <c r="AD112" s="631"/>
      <c r="AE112" s="631"/>
      <c r="AF112" s="631"/>
      <c r="AG112" s="631"/>
      <c r="AH112" s="631"/>
      <c r="AI112" s="631"/>
      <c r="AJ112" s="631"/>
      <c r="AK112" s="631"/>
      <c r="AL112" s="631"/>
      <c r="AM112" s="631"/>
    </row>
    <row r="113" spans="1:39" s="470" customFormat="1" ht="12" customHeight="1">
      <c r="A113" s="474" t="s">
        <v>1717</v>
      </c>
      <c r="B113" s="475" t="s">
        <v>1641</v>
      </c>
      <c r="C113" s="490">
        <v>597.6</v>
      </c>
      <c r="D113" s="477" t="s">
        <v>1950</v>
      </c>
      <c r="E113" s="608">
        <v>98116</v>
      </c>
      <c r="F113" s="471"/>
      <c r="G113" s="472"/>
      <c r="H113" s="631"/>
      <c r="I113" s="6"/>
      <c r="J113" s="709"/>
      <c r="K113" s="631"/>
      <c r="L113" s="631"/>
      <c r="M113"/>
      <c r="N113"/>
      <c r="O113" s="631"/>
      <c r="P113" s="631"/>
      <c r="Q113" s="631"/>
      <c r="R113" s="631"/>
      <c r="S113" s="631"/>
      <c r="T113" s="631"/>
      <c r="U113" s="631"/>
      <c r="V113" s="631"/>
      <c r="W113" s="631"/>
      <c r="X113" s="631"/>
      <c r="Y113" s="631"/>
      <c r="Z113" s="631"/>
      <c r="AA113" s="631"/>
      <c r="AB113" s="631"/>
      <c r="AC113" s="631"/>
      <c r="AD113" s="631"/>
      <c r="AE113" s="631"/>
      <c r="AF113" s="631"/>
      <c r="AG113" s="631"/>
      <c r="AH113" s="631"/>
      <c r="AI113" s="631"/>
      <c r="AJ113" s="631"/>
      <c r="AK113" s="631"/>
      <c r="AL113" s="631"/>
      <c r="AM113" s="631"/>
    </row>
    <row r="114" spans="1:39" s="157" customFormat="1" ht="24.75" customHeight="1">
      <c r="A114" s="563"/>
      <c r="B114" s="564"/>
      <c r="C114" s="539"/>
      <c r="D114" s="487" t="s">
        <v>433</v>
      </c>
      <c r="E114" s="632">
        <v>4112</v>
      </c>
      <c r="F114" s="471">
        <v>191740</v>
      </c>
      <c r="G114" s="472">
        <v>204619.8</v>
      </c>
      <c r="H114"/>
      <c r="I114" s="6"/>
      <c r="J114" s="5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1:39" s="529" customFormat="1" ht="10.5" customHeight="1">
      <c r="A115" s="495" t="s">
        <v>181</v>
      </c>
      <c r="B115" s="565" t="s">
        <v>182</v>
      </c>
      <c r="C115" s="530">
        <v>8579.8</v>
      </c>
      <c r="D115" s="477" t="s">
        <v>434</v>
      </c>
      <c r="E115" s="627"/>
      <c r="F115" s="482"/>
      <c r="G115" s="483"/>
      <c r="H115"/>
      <c r="I115" s="6"/>
      <c r="J115" s="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1:39" s="529" customFormat="1" ht="10.5" customHeight="1">
      <c r="A116" s="495" t="s">
        <v>1699</v>
      </c>
      <c r="B116" s="565" t="s">
        <v>1641</v>
      </c>
      <c r="C116" s="530">
        <v>4300</v>
      </c>
      <c r="D116" s="477" t="s">
        <v>1945</v>
      </c>
      <c r="E116" s="627"/>
      <c r="F116" s="482"/>
      <c r="G116" s="483"/>
      <c r="H116"/>
      <c r="I116" s="6"/>
      <c r="J116" s="5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1:39" s="470" customFormat="1" ht="24" customHeight="1">
      <c r="A117" s="474"/>
      <c r="B117" s="475"/>
      <c r="C117" s="490"/>
      <c r="D117" s="487" t="s">
        <v>1952</v>
      </c>
      <c r="E117" s="632">
        <v>4113</v>
      </c>
      <c r="F117" s="471">
        <v>0</v>
      </c>
      <c r="G117" s="472">
        <v>10172.2</v>
      </c>
      <c r="H117"/>
      <c r="I117" s="6"/>
      <c r="J117" s="5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39" s="529" customFormat="1" ht="12.75" customHeight="1">
      <c r="A118" s="495" t="s">
        <v>1725</v>
      </c>
      <c r="B118" s="565" t="s">
        <v>1726</v>
      </c>
      <c r="C118" s="530">
        <v>7901.2</v>
      </c>
      <c r="D118" s="477" t="s">
        <v>1953</v>
      </c>
      <c r="E118" s="627"/>
      <c r="F118" s="482"/>
      <c r="G118" s="483"/>
      <c r="H118"/>
      <c r="I118" s="6"/>
      <c r="J118" s="5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1:39" s="529" customFormat="1" ht="12.75" customHeight="1">
      <c r="A119" s="495" t="s">
        <v>1732</v>
      </c>
      <c r="B119" s="565" t="s">
        <v>1633</v>
      </c>
      <c r="C119" s="530">
        <v>2271</v>
      </c>
      <c r="D119" s="477" t="s">
        <v>1975</v>
      </c>
      <c r="E119" s="627">
        <v>91252</v>
      </c>
      <c r="F119" s="482"/>
      <c r="G119" s="483"/>
      <c r="H119" s="631"/>
      <c r="I119" s="6"/>
      <c r="J119" s="709"/>
      <c r="K119" s="631"/>
      <c r="L119" s="631"/>
      <c r="M119"/>
      <c r="N119"/>
      <c r="O119" s="631"/>
      <c r="P119" s="631"/>
      <c r="Q119" s="631"/>
      <c r="R119" s="631"/>
      <c r="S119" s="631"/>
      <c r="T119" s="631"/>
      <c r="U119" s="631"/>
      <c r="V119" s="631"/>
      <c r="W119" s="631"/>
      <c r="X119" s="631"/>
      <c r="Y119" s="631"/>
      <c r="Z119" s="631"/>
      <c r="AA119" s="631"/>
      <c r="AB119" s="631"/>
      <c r="AC119" s="631"/>
      <c r="AD119" s="631"/>
      <c r="AE119" s="631"/>
      <c r="AF119" s="631"/>
      <c r="AG119" s="631"/>
      <c r="AH119" s="631"/>
      <c r="AI119" s="631"/>
      <c r="AJ119" s="631"/>
      <c r="AK119" s="631"/>
      <c r="AL119" s="631"/>
      <c r="AM119" s="631"/>
    </row>
    <row r="120" spans="1:39" s="529" customFormat="1" ht="12" customHeight="1">
      <c r="A120" s="495"/>
      <c r="B120" s="565"/>
      <c r="C120" s="530"/>
      <c r="D120" s="487" t="s">
        <v>436</v>
      </c>
      <c r="E120" s="632">
        <v>4116</v>
      </c>
      <c r="F120" s="471">
        <v>0</v>
      </c>
      <c r="G120" s="472">
        <v>6707.6</v>
      </c>
      <c r="H120"/>
      <c r="I120" s="6"/>
      <c r="J120" s="5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1:39" s="529" customFormat="1" ht="10.5" customHeight="1">
      <c r="A121" s="495" t="s">
        <v>349</v>
      </c>
      <c r="B121" s="565" t="s">
        <v>138</v>
      </c>
      <c r="C121" s="530">
        <v>105</v>
      </c>
      <c r="D121" s="551" t="s">
        <v>437</v>
      </c>
      <c r="E121" s="627">
        <v>34108</v>
      </c>
      <c r="F121" s="471"/>
      <c r="G121" s="472"/>
      <c r="H121"/>
      <c r="I121" s="6"/>
      <c r="J121" s="5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s="529" customFormat="1" ht="10.5" customHeight="1">
      <c r="A122" s="495" t="s">
        <v>1723</v>
      </c>
      <c r="B122" s="565" t="s">
        <v>1705</v>
      </c>
      <c r="C122" s="530">
        <v>3280</v>
      </c>
      <c r="D122" s="551" t="s">
        <v>1954</v>
      </c>
      <c r="E122" s="627"/>
      <c r="F122" s="471"/>
      <c r="G122" s="472"/>
      <c r="H122"/>
      <c r="I122" s="6"/>
      <c r="J122" s="5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39" s="529" customFormat="1" ht="10.5" customHeight="1">
      <c r="A123" s="495" t="s">
        <v>1825</v>
      </c>
      <c r="B123" s="565" t="s">
        <v>1708</v>
      </c>
      <c r="C123" s="530">
        <v>1623</v>
      </c>
      <c r="D123" s="551" t="s">
        <v>437</v>
      </c>
      <c r="E123" s="627">
        <v>34108</v>
      </c>
      <c r="F123" s="471"/>
      <c r="G123" s="472"/>
      <c r="H123"/>
      <c r="I123" s="6"/>
      <c r="J123" s="5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1:39" s="529" customFormat="1" ht="10.5" customHeight="1">
      <c r="A124" s="495" t="s">
        <v>1825</v>
      </c>
      <c r="B124" s="565" t="s">
        <v>1708</v>
      </c>
      <c r="C124" s="530">
        <v>920</v>
      </c>
      <c r="D124" s="551" t="s">
        <v>1955</v>
      </c>
      <c r="E124" s="627">
        <v>34070</v>
      </c>
      <c r="F124" s="471"/>
      <c r="G124" s="472"/>
      <c r="H124"/>
      <c r="I124" s="6"/>
      <c r="J124" s="5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s="529" customFormat="1" ht="10.5" customHeight="1">
      <c r="A125" s="495" t="s">
        <v>1728</v>
      </c>
      <c r="B125" s="565" t="s">
        <v>1729</v>
      </c>
      <c r="C125" s="530">
        <v>120</v>
      </c>
      <c r="D125" s="551" t="s">
        <v>1957</v>
      </c>
      <c r="E125" s="627">
        <v>22059</v>
      </c>
      <c r="F125" s="471"/>
      <c r="G125" s="472"/>
      <c r="H125"/>
      <c r="I125" s="6"/>
      <c r="J125" s="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s="529" customFormat="1" ht="10.5" customHeight="1">
      <c r="A126" s="495" t="s">
        <v>1843</v>
      </c>
      <c r="B126" s="565" t="s">
        <v>1687</v>
      </c>
      <c r="C126" s="530">
        <v>165.8</v>
      </c>
      <c r="D126" s="551" t="s">
        <v>1958</v>
      </c>
      <c r="E126" s="627">
        <v>13101</v>
      </c>
      <c r="F126" s="471"/>
      <c r="G126" s="472"/>
      <c r="H126"/>
      <c r="I126" s="6"/>
      <c r="J126" s="5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s="529" customFormat="1" ht="10.5" customHeight="1">
      <c r="A127" s="495" t="s">
        <v>942</v>
      </c>
      <c r="B127" s="565" t="s">
        <v>1959</v>
      </c>
      <c r="C127" s="530">
        <v>296.5</v>
      </c>
      <c r="D127" s="551" t="s">
        <v>1958</v>
      </c>
      <c r="E127" s="627">
        <v>13101</v>
      </c>
      <c r="F127" s="471"/>
      <c r="G127" s="472"/>
      <c r="H127"/>
      <c r="I127" s="6"/>
      <c r="J127" s="5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s="529" customFormat="1" ht="10.5" customHeight="1">
      <c r="A128" s="495" t="s">
        <v>780</v>
      </c>
      <c r="B128" s="565" t="s">
        <v>1959</v>
      </c>
      <c r="C128" s="530">
        <v>197.3</v>
      </c>
      <c r="D128" s="551" t="s">
        <v>1962</v>
      </c>
      <c r="E128" s="627"/>
      <c r="F128" s="471"/>
      <c r="G128" s="472"/>
      <c r="H128"/>
      <c r="I128" s="6"/>
      <c r="J128" s="5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1:39" s="470" customFormat="1" ht="27" customHeight="1">
      <c r="A129" s="474"/>
      <c r="B129" s="475"/>
      <c r="C129" s="490"/>
      <c r="D129" s="487" t="s">
        <v>449</v>
      </c>
      <c r="E129" s="632">
        <v>4118</v>
      </c>
      <c r="F129" s="471">
        <v>0</v>
      </c>
      <c r="G129" s="472">
        <v>12742.4</v>
      </c>
      <c r="H129"/>
      <c r="I129" s="6"/>
      <c r="J129" s="5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1:39" s="470" customFormat="1" ht="12" customHeight="1">
      <c r="A130" s="474" t="s">
        <v>211</v>
      </c>
      <c r="B130" s="475" t="s">
        <v>175</v>
      </c>
      <c r="C130" s="490">
        <v>7340.9</v>
      </c>
      <c r="D130" s="477" t="s">
        <v>450</v>
      </c>
      <c r="E130" s="608"/>
      <c r="F130" s="482"/>
      <c r="G130" s="483"/>
      <c r="H130"/>
      <c r="I130" s="6"/>
      <c r="J130" s="5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1:39" s="470" customFormat="1" ht="12" customHeight="1">
      <c r="A131" s="474" t="s">
        <v>1747</v>
      </c>
      <c r="B131" s="475" t="s">
        <v>1631</v>
      </c>
      <c r="C131" s="490">
        <v>68.9</v>
      </c>
      <c r="D131" s="477" t="s">
        <v>1971</v>
      </c>
      <c r="E131" s="608"/>
      <c r="F131" s="482"/>
      <c r="G131" s="483"/>
      <c r="H131"/>
      <c r="I131" s="6"/>
      <c r="J131" s="5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1:39" s="470" customFormat="1" ht="12" customHeight="1">
      <c r="A132" s="474" t="s">
        <v>1749</v>
      </c>
      <c r="B132" s="475" t="s">
        <v>1631</v>
      </c>
      <c r="C132" s="490">
        <v>56.7</v>
      </c>
      <c r="D132" s="477" t="s">
        <v>1972</v>
      </c>
      <c r="E132" s="608"/>
      <c r="F132" s="482"/>
      <c r="G132" s="483"/>
      <c r="H132"/>
      <c r="I132" s="6"/>
      <c r="J132" s="5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1:39" s="470" customFormat="1" ht="12" customHeight="1">
      <c r="A133" s="474" t="s">
        <v>785</v>
      </c>
      <c r="B133" s="475" t="s">
        <v>1633</v>
      </c>
      <c r="C133" s="490">
        <v>234.4</v>
      </c>
      <c r="D133" s="477" t="s">
        <v>1973</v>
      </c>
      <c r="E133" s="622">
        <v>98281.95289</v>
      </c>
      <c r="F133" s="482"/>
      <c r="G133" s="483"/>
      <c r="H133"/>
      <c r="I133" s="6"/>
      <c r="J133" s="5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1:39" s="470" customFormat="1" ht="12" customHeight="1">
      <c r="A134" s="474" t="s">
        <v>1691</v>
      </c>
      <c r="B134" s="475" t="s">
        <v>1633</v>
      </c>
      <c r="C134" s="490">
        <v>1572.1</v>
      </c>
      <c r="D134" s="477" t="s">
        <v>1973</v>
      </c>
      <c r="E134" s="608">
        <v>95289</v>
      </c>
      <c r="F134" s="482"/>
      <c r="G134" s="483"/>
      <c r="H134"/>
      <c r="I134" s="6"/>
      <c r="J134" s="5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39" s="470" customFormat="1" ht="12" customHeight="1">
      <c r="A135" s="474" t="s">
        <v>944</v>
      </c>
      <c r="B135" s="475" t="s">
        <v>1633</v>
      </c>
      <c r="C135" s="490">
        <v>175.3</v>
      </c>
      <c r="D135" s="477" t="s">
        <v>1973</v>
      </c>
      <c r="E135" s="608">
        <v>95289</v>
      </c>
      <c r="F135" s="482"/>
      <c r="G135" s="483"/>
      <c r="H135"/>
      <c r="I135" s="6"/>
      <c r="J135" s="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39" s="470" customFormat="1" ht="22.5" customHeight="1">
      <c r="A136" s="474" t="s">
        <v>1459</v>
      </c>
      <c r="B136" s="475" t="s">
        <v>1633</v>
      </c>
      <c r="C136" s="490">
        <v>213.1</v>
      </c>
      <c r="D136" s="477" t="s">
        <v>1974</v>
      </c>
      <c r="E136" s="608"/>
      <c r="F136" s="482"/>
      <c r="G136" s="483"/>
      <c r="H136"/>
      <c r="I136" s="6"/>
      <c r="J136" s="5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s="470" customFormat="1" ht="13.5" customHeight="1">
      <c r="A137" s="474" t="s">
        <v>33</v>
      </c>
      <c r="B137" s="475" t="s">
        <v>1633</v>
      </c>
      <c r="C137" s="490">
        <v>3081</v>
      </c>
      <c r="D137" s="477" t="s">
        <v>1973</v>
      </c>
      <c r="E137" s="622">
        <v>95280.95289</v>
      </c>
      <c r="F137" s="482"/>
      <c r="G137" s="483"/>
      <c r="H137"/>
      <c r="I137" s="6"/>
      <c r="J137" s="5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1:39" s="470" customFormat="1" ht="22.5" customHeight="1">
      <c r="A138" s="474"/>
      <c r="B138" s="475"/>
      <c r="C138" s="490"/>
      <c r="D138" s="487" t="s">
        <v>438</v>
      </c>
      <c r="E138" s="632">
        <v>4122</v>
      </c>
      <c r="F138" s="471">
        <v>0</v>
      </c>
      <c r="G138" s="472">
        <v>377588.8</v>
      </c>
      <c r="H138"/>
      <c r="I138" s="6"/>
      <c r="J138" s="5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39" s="470" customFormat="1" ht="21" customHeight="1">
      <c r="A139" s="474" t="s">
        <v>285</v>
      </c>
      <c r="B139" s="475" t="s">
        <v>235</v>
      </c>
      <c r="C139" s="634">
        <v>40</v>
      </c>
      <c r="D139" s="551" t="s">
        <v>439</v>
      </c>
      <c r="E139" s="608">
        <v>91</v>
      </c>
      <c r="F139" s="471"/>
      <c r="G139" s="472"/>
      <c r="H139"/>
      <c r="I139" s="6"/>
      <c r="J139" s="5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39" s="470" customFormat="1" ht="21" customHeight="1">
      <c r="A140" s="474" t="s">
        <v>440</v>
      </c>
      <c r="B140" s="475" t="s">
        <v>235</v>
      </c>
      <c r="C140" s="634">
        <v>153542</v>
      </c>
      <c r="D140" s="477" t="s">
        <v>441</v>
      </c>
      <c r="E140" s="608">
        <v>33150</v>
      </c>
      <c r="F140" s="471"/>
      <c r="G140" s="472"/>
      <c r="H140"/>
      <c r="I140" s="6"/>
      <c r="J140" s="5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1:39" s="470" customFormat="1" ht="11.25" customHeight="1">
      <c r="A141" s="474" t="s">
        <v>158</v>
      </c>
      <c r="B141" s="475" t="s">
        <v>159</v>
      </c>
      <c r="C141" s="634">
        <v>20179</v>
      </c>
      <c r="D141" s="477" t="s">
        <v>442</v>
      </c>
      <c r="E141" s="608">
        <v>17259</v>
      </c>
      <c r="F141" s="471"/>
      <c r="G141" s="472"/>
      <c r="H141" s="633"/>
      <c r="I141" s="633"/>
      <c r="J141" s="5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1:39" s="470" customFormat="1" ht="11.25" customHeight="1">
      <c r="A142" s="474" t="s">
        <v>200</v>
      </c>
      <c r="B142" s="475" t="s">
        <v>138</v>
      </c>
      <c r="C142" s="634">
        <v>500</v>
      </c>
      <c r="D142" s="477" t="s">
        <v>446</v>
      </c>
      <c r="E142" s="628" t="s">
        <v>758</v>
      </c>
      <c r="F142" s="471"/>
      <c r="G142" s="472"/>
      <c r="H142"/>
      <c r="I142" s="6"/>
      <c r="J142" s="5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 s="470" customFormat="1" ht="22.5" customHeight="1">
      <c r="A143" s="474" t="s">
        <v>447</v>
      </c>
      <c r="B143" s="475" t="s">
        <v>138</v>
      </c>
      <c r="C143" s="634">
        <v>531</v>
      </c>
      <c r="D143" s="477" t="s">
        <v>448</v>
      </c>
      <c r="E143" s="608">
        <v>33150</v>
      </c>
      <c r="F143" s="471"/>
      <c r="G143" s="472"/>
      <c r="H143"/>
      <c r="I143" s="634"/>
      <c r="J143" s="5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1:39" s="470" customFormat="1" ht="11.25" customHeight="1">
      <c r="A144" s="474" t="s">
        <v>1701</v>
      </c>
      <c r="B144" s="475" t="s">
        <v>1674</v>
      </c>
      <c r="C144" s="634">
        <v>44</v>
      </c>
      <c r="D144" s="477" t="s">
        <v>1963</v>
      </c>
      <c r="E144" s="608">
        <v>17258</v>
      </c>
      <c r="F144" s="471"/>
      <c r="G144" s="472"/>
      <c r="H144"/>
      <c r="I144" s="634"/>
      <c r="J144" s="5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1:39" s="470" customFormat="1" ht="11.25" customHeight="1">
      <c r="A145" s="474" t="s">
        <v>1673</v>
      </c>
      <c r="B145" s="475" t="s">
        <v>1674</v>
      </c>
      <c r="C145" s="634">
        <v>3667</v>
      </c>
      <c r="D145" s="477" t="s">
        <v>442</v>
      </c>
      <c r="E145" s="608">
        <v>17259</v>
      </c>
      <c r="F145" s="471"/>
      <c r="G145" s="472"/>
      <c r="H145"/>
      <c r="I145" s="634"/>
      <c r="J145" s="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s="470" customFormat="1" ht="11.25" customHeight="1">
      <c r="A146" s="474" t="s">
        <v>1790</v>
      </c>
      <c r="B146" s="475" t="s">
        <v>1705</v>
      </c>
      <c r="C146" s="634">
        <v>15</v>
      </c>
      <c r="D146" s="477" t="s">
        <v>1964</v>
      </c>
      <c r="E146" s="608">
        <v>33122</v>
      </c>
      <c r="F146" s="471"/>
      <c r="G146" s="472"/>
      <c r="H146"/>
      <c r="I146" s="6"/>
      <c r="J146" s="5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1:39" s="470" customFormat="1" ht="11.25" customHeight="1">
      <c r="A147" s="474" t="s">
        <v>1635</v>
      </c>
      <c r="B147" s="475" t="s">
        <v>1631</v>
      </c>
      <c r="C147" s="634">
        <v>589.3</v>
      </c>
      <c r="D147" s="477" t="s">
        <v>445</v>
      </c>
      <c r="E147" s="608">
        <v>29008</v>
      </c>
      <c r="F147" s="471"/>
      <c r="G147" s="472"/>
      <c r="H147"/>
      <c r="I147" s="6"/>
      <c r="J147" s="5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1:39" s="470" customFormat="1" ht="11.25" customHeight="1">
      <c r="A148" s="474" t="s">
        <v>1636</v>
      </c>
      <c r="B148" s="475" t="s">
        <v>1637</v>
      </c>
      <c r="C148" s="634">
        <v>5.3</v>
      </c>
      <c r="D148" s="477" t="s">
        <v>1965</v>
      </c>
      <c r="E148" s="608">
        <v>29004</v>
      </c>
      <c r="F148" s="471"/>
      <c r="G148" s="472"/>
      <c r="H148"/>
      <c r="I148" s="6"/>
      <c r="J148" s="5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s="470" customFormat="1" ht="23.25" customHeight="1">
      <c r="A149" s="474" t="s">
        <v>1966</v>
      </c>
      <c r="B149" s="475" t="s">
        <v>1633</v>
      </c>
      <c r="C149" s="634">
        <v>150653</v>
      </c>
      <c r="D149" s="477" t="s">
        <v>441</v>
      </c>
      <c r="E149" s="608">
        <v>33150</v>
      </c>
      <c r="F149" s="471"/>
      <c r="G149" s="472"/>
      <c r="H149"/>
      <c r="I149" s="6"/>
      <c r="J149" s="5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1:39" s="470" customFormat="1" ht="11.25" customHeight="1">
      <c r="A150" s="474" t="s">
        <v>1966</v>
      </c>
      <c r="B150" s="475" t="s">
        <v>1633</v>
      </c>
      <c r="C150" s="634">
        <v>137</v>
      </c>
      <c r="D150" s="477" t="s">
        <v>1967</v>
      </c>
      <c r="E150" s="608">
        <v>33149</v>
      </c>
      <c r="F150" s="471"/>
      <c r="G150" s="472"/>
      <c r="H150"/>
      <c r="I150" s="6"/>
      <c r="J150" s="5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1:39" s="470" customFormat="1" ht="11.25" customHeight="1">
      <c r="A151" s="474" t="s">
        <v>1966</v>
      </c>
      <c r="B151" s="475" t="s">
        <v>1633</v>
      </c>
      <c r="C151" s="634">
        <v>1524</v>
      </c>
      <c r="D151" s="477" t="s">
        <v>1968</v>
      </c>
      <c r="E151" s="608">
        <v>33245</v>
      </c>
      <c r="F151" s="471"/>
      <c r="G151" s="472"/>
      <c r="H151"/>
      <c r="I151" s="6"/>
      <c r="J151" s="5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s="470" customFormat="1" ht="11.25" customHeight="1">
      <c r="A152" s="474" t="s">
        <v>1751</v>
      </c>
      <c r="B152" s="475" t="s">
        <v>1633</v>
      </c>
      <c r="C152" s="634">
        <v>119.9</v>
      </c>
      <c r="D152" s="477" t="s">
        <v>1969</v>
      </c>
      <c r="E152" s="608"/>
      <c r="F152" s="471"/>
      <c r="G152" s="472"/>
      <c r="H152"/>
      <c r="I152" s="6"/>
      <c r="J152" s="5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s="470" customFormat="1" ht="15" customHeight="1">
      <c r="A153" s="474" t="s">
        <v>707</v>
      </c>
      <c r="B153" s="475" t="s">
        <v>1633</v>
      </c>
      <c r="C153" s="634">
        <v>44324</v>
      </c>
      <c r="D153" s="477" t="s">
        <v>442</v>
      </c>
      <c r="E153" s="608">
        <v>17259</v>
      </c>
      <c r="F153" s="471"/>
      <c r="G153" s="472"/>
      <c r="H153"/>
      <c r="I153" s="6"/>
      <c r="J153" s="5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s="529" customFormat="1" ht="10.5" customHeight="1">
      <c r="A154" s="495" t="s">
        <v>869</v>
      </c>
      <c r="B154" s="565" t="s">
        <v>1959</v>
      </c>
      <c r="C154" s="11">
        <v>200</v>
      </c>
      <c r="D154" s="551" t="s">
        <v>1960</v>
      </c>
      <c r="E154" s="627">
        <v>34054</v>
      </c>
      <c r="F154" s="471"/>
      <c r="G154" s="472"/>
      <c r="H154" s="631"/>
      <c r="I154" s="6"/>
      <c r="J154" s="709"/>
      <c r="K154" s="631"/>
      <c r="L154" s="631"/>
      <c r="M154"/>
      <c r="N154"/>
      <c r="O154" s="631"/>
      <c r="P154" s="631"/>
      <c r="Q154" s="631"/>
      <c r="R154" s="631"/>
      <c r="S154" s="631"/>
      <c r="T154" s="631"/>
      <c r="U154" s="631"/>
      <c r="V154" s="631"/>
      <c r="W154" s="631"/>
      <c r="X154" s="631"/>
      <c r="Y154" s="631"/>
      <c r="Z154" s="631"/>
      <c r="AA154" s="631"/>
      <c r="AB154" s="631"/>
      <c r="AC154" s="631"/>
      <c r="AD154" s="631"/>
      <c r="AE154" s="631"/>
      <c r="AF154" s="631"/>
      <c r="AG154" s="631"/>
      <c r="AH154" s="631"/>
      <c r="AI154" s="631"/>
      <c r="AJ154" s="631"/>
      <c r="AK154" s="631"/>
      <c r="AL154" s="631"/>
      <c r="AM154" s="631"/>
    </row>
    <row r="155" spans="1:39" s="529" customFormat="1" ht="10.5" customHeight="1">
      <c r="A155" s="495" t="s">
        <v>774</v>
      </c>
      <c r="B155" s="565" t="s">
        <v>1959</v>
      </c>
      <c r="C155" s="11">
        <v>55</v>
      </c>
      <c r="D155" s="551" t="s">
        <v>1961</v>
      </c>
      <c r="E155" s="627">
        <v>34274</v>
      </c>
      <c r="F155" s="471"/>
      <c r="G155" s="472"/>
      <c r="H155" s="631"/>
      <c r="I155" s="6"/>
      <c r="J155" s="709"/>
      <c r="K155" s="631"/>
      <c r="L155" s="631"/>
      <c r="M155"/>
      <c r="N155"/>
      <c r="O155" s="631"/>
      <c r="P155" s="631"/>
      <c r="Q155" s="631"/>
      <c r="R155" s="631"/>
      <c r="S155" s="631"/>
      <c r="T155" s="631"/>
      <c r="U155" s="631"/>
      <c r="V155" s="631"/>
      <c r="W155" s="631"/>
      <c r="X155" s="631"/>
      <c r="Y155" s="631"/>
      <c r="Z155" s="631"/>
      <c r="AA155" s="631"/>
      <c r="AB155" s="631"/>
      <c r="AC155" s="631"/>
      <c r="AD155" s="631"/>
      <c r="AE155" s="631"/>
      <c r="AF155" s="631"/>
      <c r="AG155" s="631"/>
      <c r="AH155" s="631"/>
      <c r="AI155" s="631"/>
      <c r="AJ155" s="631"/>
      <c r="AK155" s="631"/>
      <c r="AL155" s="631"/>
      <c r="AM155" s="631"/>
    </row>
    <row r="156" spans="1:39" s="470" customFormat="1" ht="24.75" customHeight="1">
      <c r="A156" s="474" t="s">
        <v>1806</v>
      </c>
      <c r="B156" s="475" t="s">
        <v>1641</v>
      </c>
      <c r="C156" s="634">
        <v>70</v>
      </c>
      <c r="D156" s="477" t="s">
        <v>448</v>
      </c>
      <c r="E156" s="608">
        <v>33150</v>
      </c>
      <c r="F156" s="471"/>
      <c r="G156" s="472"/>
      <c r="H156"/>
      <c r="I156" s="6"/>
      <c r="J156" s="5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s="470" customFormat="1" ht="10.5" customHeight="1">
      <c r="A157" s="474" t="s">
        <v>1803</v>
      </c>
      <c r="B157" s="475" t="s">
        <v>1641</v>
      </c>
      <c r="C157" s="634">
        <v>1</v>
      </c>
      <c r="D157" s="477" t="s">
        <v>1968</v>
      </c>
      <c r="E157" s="608">
        <v>33245</v>
      </c>
      <c r="F157" s="471"/>
      <c r="G157" s="472"/>
      <c r="H157"/>
      <c r="I157" s="6"/>
      <c r="J157" s="5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s="470" customFormat="1" ht="10.5" customHeight="1">
      <c r="A158" s="474" t="s">
        <v>1640</v>
      </c>
      <c r="B158" s="475" t="s">
        <v>1641</v>
      </c>
      <c r="C158" s="634">
        <v>585.9</v>
      </c>
      <c r="D158" s="477" t="s">
        <v>445</v>
      </c>
      <c r="E158" s="608">
        <v>29008</v>
      </c>
      <c r="F158" s="471"/>
      <c r="G158" s="472"/>
      <c r="H158"/>
      <c r="I158" s="6"/>
      <c r="J158" s="5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s="470" customFormat="1" ht="10.5" customHeight="1">
      <c r="A159" s="474" t="s">
        <v>1847</v>
      </c>
      <c r="B159" s="475" t="s">
        <v>1641</v>
      </c>
      <c r="C159" s="634">
        <v>210</v>
      </c>
      <c r="D159" s="477" t="s">
        <v>1970</v>
      </c>
      <c r="E159" s="608">
        <v>34054</v>
      </c>
      <c r="F159" s="471"/>
      <c r="G159" s="472"/>
      <c r="H159"/>
      <c r="I159" s="6"/>
      <c r="J159" s="5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39" s="470" customFormat="1" ht="23.25" customHeight="1">
      <c r="A160" s="474"/>
      <c r="B160" s="475"/>
      <c r="C160" s="490"/>
      <c r="D160" s="487" t="s">
        <v>451</v>
      </c>
      <c r="E160" s="632">
        <v>4160</v>
      </c>
      <c r="F160" s="471">
        <v>0</v>
      </c>
      <c r="G160" s="472">
        <v>112.6</v>
      </c>
      <c r="H160"/>
      <c r="I160" s="6"/>
      <c r="J160" s="5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1:39" s="470" customFormat="1" ht="12" customHeight="1">
      <c r="A161" s="474" t="s">
        <v>192</v>
      </c>
      <c r="B161" s="475" t="s">
        <v>159</v>
      </c>
      <c r="C161" s="490">
        <v>105.2</v>
      </c>
      <c r="D161" s="477" t="s">
        <v>452</v>
      </c>
      <c r="E161" s="608">
        <v>97188</v>
      </c>
      <c r="F161" s="482"/>
      <c r="G161" s="483"/>
      <c r="H161"/>
      <c r="I161" s="6"/>
      <c r="J161" s="5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1:39" s="470" customFormat="1" ht="12" customHeight="1">
      <c r="A162" s="474" t="s">
        <v>1712</v>
      </c>
      <c r="B162" s="475" t="s">
        <v>1687</v>
      </c>
      <c r="C162" s="490">
        <v>7.4</v>
      </c>
      <c r="D162" s="477" t="s">
        <v>452</v>
      </c>
      <c r="E162" s="608">
        <v>97188</v>
      </c>
      <c r="F162" s="482"/>
      <c r="G162" s="483"/>
      <c r="H162"/>
      <c r="I162" s="6"/>
      <c r="J162" s="5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s="529" customFormat="1" ht="24.75" customHeight="1">
      <c r="A163" s="495"/>
      <c r="B163" s="565"/>
      <c r="C163" s="530"/>
      <c r="D163" s="487" t="s">
        <v>453</v>
      </c>
      <c r="E163" s="632">
        <v>4213</v>
      </c>
      <c r="F163" s="471">
        <v>0</v>
      </c>
      <c r="G163" s="472">
        <v>52292</v>
      </c>
      <c r="H163"/>
      <c r="I163" s="6"/>
      <c r="J163" s="5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39" s="529" customFormat="1" ht="11.25" customHeight="1">
      <c r="A164" s="495" t="s">
        <v>373</v>
      </c>
      <c r="B164" s="565" t="s">
        <v>145</v>
      </c>
      <c r="C164" s="530">
        <v>30000</v>
      </c>
      <c r="D164" s="477" t="s">
        <v>454</v>
      </c>
      <c r="E164" s="627">
        <v>92559</v>
      </c>
      <c r="F164" s="482"/>
      <c r="G164" s="483"/>
      <c r="H164"/>
      <c r="I164" s="6"/>
      <c r="J164" s="5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s="529" customFormat="1" ht="11.25" customHeight="1">
      <c r="A165" s="495" t="s">
        <v>394</v>
      </c>
      <c r="B165" s="565" t="s">
        <v>235</v>
      </c>
      <c r="C165" s="530">
        <v>14592</v>
      </c>
      <c r="D165" s="477" t="s">
        <v>455</v>
      </c>
      <c r="E165" s="627">
        <v>90105</v>
      </c>
      <c r="F165" s="482"/>
      <c r="G165" s="483"/>
      <c r="H165"/>
      <c r="I165" s="6"/>
      <c r="J165" s="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s="529" customFormat="1" ht="11.25" customHeight="1">
      <c r="A166" s="495" t="s">
        <v>1905</v>
      </c>
      <c r="B166" s="565" t="s">
        <v>1687</v>
      </c>
      <c r="C166" s="530">
        <v>7700</v>
      </c>
      <c r="D166" s="477" t="s">
        <v>454</v>
      </c>
      <c r="E166" s="627">
        <v>92559</v>
      </c>
      <c r="F166" s="482"/>
      <c r="G166" s="483"/>
      <c r="H166"/>
      <c r="I166" s="6"/>
      <c r="J166" s="5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1:39" s="529" customFormat="1" ht="11.25" customHeight="1">
      <c r="A167" s="495"/>
      <c r="B167" s="565"/>
      <c r="C167" s="11"/>
      <c r="D167" s="487" t="s">
        <v>456</v>
      </c>
      <c r="E167" s="632">
        <v>4216</v>
      </c>
      <c r="F167" s="492">
        <v>0</v>
      </c>
      <c r="G167" s="493">
        <v>51170</v>
      </c>
      <c r="H167"/>
      <c r="I167" s="6"/>
      <c r="J167" s="5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1:39" s="529" customFormat="1" ht="10.5" customHeight="1">
      <c r="A168" s="495" t="s">
        <v>1901</v>
      </c>
      <c r="B168" s="565" t="s">
        <v>1674</v>
      </c>
      <c r="C168" s="11">
        <v>20000</v>
      </c>
      <c r="D168" s="551" t="s">
        <v>1</v>
      </c>
      <c r="E168" s="627">
        <v>17708</v>
      </c>
      <c r="F168" s="482"/>
      <c r="G168" s="483"/>
      <c r="H168"/>
      <c r="I168" s="6"/>
      <c r="J168" s="5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s="529" customFormat="1" ht="10.5" customHeight="1">
      <c r="A169" s="495" t="s">
        <v>1723</v>
      </c>
      <c r="B169" s="565" t="s">
        <v>1705</v>
      </c>
      <c r="C169" s="11">
        <v>450</v>
      </c>
      <c r="D169" s="551" t="s">
        <v>2</v>
      </c>
      <c r="E169" s="627"/>
      <c r="F169" s="482"/>
      <c r="G169" s="483"/>
      <c r="H169"/>
      <c r="I169" s="6"/>
      <c r="J169" s="5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1:39" s="529" customFormat="1" ht="10.5" customHeight="1">
      <c r="A170" s="495" t="s">
        <v>1903</v>
      </c>
      <c r="B170" s="565" t="s">
        <v>1720</v>
      </c>
      <c r="C170" s="11">
        <v>30000</v>
      </c>
      <c r="D170" s="551" t="s">
        <v>3</v>
      </c>
      <c r="E170" s="627">
        <v>17633</v>
      </c>
      <c r="F170" s="482"/>
      <c r="G170" s="483"/>
      <c r="H170"/>
      <c r="I170" s="6"/>
      <c r="J170" s="5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1:39" s="529" customFormat="1" ht="10.5" customHeight="1">
      <c r="A171" s="495" t="s">
        <v>1899</v>
      </c>
      <c r="B171" s="565" t="s">
        <v>1631</v>
      </c>
      <c r="C171" s="530">
        <v>720</v>
      </c>
      <c r="D171" s="551" t="s">
        <v>1956</v>
      </c>
      <c r="E171" s="627">
        <v>17343</v>
      </c>
      <c r="F171" s="471"/>
      <c r="G171" s="472"/>
      <c r="H171" s="631"/>
      <c r="I171" s="6"/>
      <c r="J171" s="709"/>
      <c r="K171" s="631"/>
      <c r="L171" s="631"/>
      <c r="M171"/>
      <c r="N171"/>
      <c r="O171" s="631"/>
      <c r="P171" s="631"/>
      <c r="Q171" s="631"/>
      <c r="R171" s="631"/>
      <c r="S171" s="631"/>
      <c r="T171" s="631"/>
      <c r="U171" s="631"/>
      <c r="V171" s="631"/>
      <c r="W171" s="631"/>
      <c r="X171" s="631"/>
      <c r="Y171" s="631"/>
      <c r="Z171" s="631"/>
      <c r="AA171" s="631"/>
      <c r="AB171" s="631"/>
      <c r="AC171" s="631"/>
      <c r="AD171" s="631"/>
      <c r="AE171" s="631"/>
      <c r="AF171" s="631"/>
      <c r="AG171" s="631"/>
      <c r="AH171" s="631"/>
      <c r="AI171" s="631"/>
      <c r="AJ171" s="631"/>
      <c r="AK171" s="631"/>
      <c r="AL171" s="631"/>
      <c r="AM171" s="631"/>
    </row>
    <row r="172" spans="1:39" s="466" customFormat="1" ht="24">
      <c r="A172" s="495"/>
      <c r="B172" s="565"/>
      <c r="C172" s="534"/>
      <c r="D172" s="487" t="s">
        <v>457</v>
      </c>
      <c r="E172" s="632">
        <v>4218</v>
      </c>
      <c r="F172" s="471">
        <v>0</v>
      </c>
      <c r="G172" s="472">
        <v>94035.1</v>
      </c>
      <c r="H172"/>
      <c r="I172" s="6"/>
      <c r="J172" s="5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1:39" s="529" customFormat="1" ht="10.5" customHeight="1">
      <c r="A173" s="495" t="s">
        <v>386</v>
      </c>
      <c r="B173" s="565" t="s">
        <v>150</v>
      </c>
      <c r="C173" s="11">
        <v>90772.2</v>
      </c>
      <c r="D173" s="477" t="s">
        <v>458</v>
      </c>
      <c r="E173" s="627"/>
      <c r="F173" s="482"/>
      <c r="G173" s="483"/>
      <c r="H173"/>
      <c r="I173" s="6"/>
      <c r="J173" s="5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s="529" customFormat="1" ht="10.5" customHeight="1">
      <c r="A174" s="495" t="s">
        <v>1906</v>
      </c>
      <c r="B174" s="475" t="s">
        <v>1633</v>
      </c>
      <c r="C174" s="11">
        <v>3248.3</v>
      </c>
      <c r="D174" s="477" t="s">
        <v>1973</v>
      </c>
      <c r="E174" s="608">
        <v>95659</v>
      </c>
      <c r="F174" s="482"/>
      <c r="G174" s="483"/>
      <c r="H174"/>
      <c r="I174" s="6"/>
      <c r="J174" s="5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s="470" customFormat="1" ht="12" customHeight="1">
      <c r="A175" s="474" t="s">
        <v>1908</v>
      </c>
      <c r="B175" s="475" t="s">
        <v>1633</v>
      </c>
      <c r="C175" s="490">
        <v>14.6</v>
      </c>
      <c r="D175" s="477" t="s">
        <v>1973</v>
      </c>
      <c r="E175" s="608">
        <v>95659</v>
      </c>
      <c r="F175" s="482"/>
      <c r="G175" s="483"/>
      <c r="H175"/>
      <c r="I175" s="6"/>
      <c r="J175" s="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1:39" s="529" customFormat="1" ht="12.75" customHeight="1">
      <c r="A176" s="495"/>
      <c r="B176" s="565"/>
      <c r="C176" s="530"/>
      <c r="D176" s="487" t="s">
        <v>1976</v>
      </c>
      <c r="E176" s="632">
        <v>4222</v>
      </c>
      <c r="F176" s="471">
        <v>0</v>
      </c>
      <c r="G176" s="472">
        <v>835.5</v>
      </c>
      <c r="H176"/>
      <c r="I176" s="6"/>
      <c r="J176" s="5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1:39" s="529" customFormat="1" ht="12.75" customHeight="1">
      <c r="A177" s="474" t="s">
        <v>140</v>
      </c>
      <c r="B177" s="475" t="s">
        <v>138</v>
      </c>
      <c r="C177" s="634">
        <v>435.5</v>
      </c>
      <c r="D177" s="477" t="s">
        <v>444</v>
      </c>
      <c r="E177" s="608">
        <v>29516</v>
      </c>
      <c r="F177" s="471"/>
      <c r="G177" s="472"/>
      <c r="H177"/>
      <c r="I177" s="6"/>
      <c r="J177" s="5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1:39" s="529" customFormat="1" ht="22.5" customHeight="1">
      <c r="A178" s="495" t="s">
        <v>764</v>
      </c>
      <c r="B178" s="565" t="s">
        <v>1633</v>
      </c>
      <c r="C178" s="530">
        <v>100</v>
      </c>
      <c r="D178" s="477" t="s">
        <v>0</v>
      </c>
      <c r="E178" s="627"/>
      <c r="F178" s="482"/>
      <c r="G178" s="483"/>
      <c r="J178" s="530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1:39" s="529" customFormat="1" ht="12.75" customHeight="1">
      <c r="A179" s="495" t="s">
        <v>1918</v>
      </c>
      <c r="B179" s="565" t="s">
        <v>1641</v>
      </c>
      <c r="C179" s="530">
        <v>300</v>
      </c>
      <c r="D179" s="477" t="s">
        <v>1919</v>
      </c>
      <c r="E179" s="627">
        <v>33714</v>
      </c>
      <c r="F179" s="482"/>
      <c r="G179" s="483"/>
      <c r="H179"/>
      <c r="I179" s="6"/>
      <c r="J179" s="5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1:39" s="466" customFormat="1" ht="12" customHeight="1">
      <c r="A180" s="495"/>
      <c r="B180" s="565"/>
      <c r="C180" s="534"/>
      <c r="D180" s="566" t="s">
        <v>1487</v>
      </c>
      <c r="E180" s="614"/>
      <c r="F180" s="471">
        <v>0</v>
      </c>
      <c r="G180" s="472">
        <v>320</v>
      </c>
      <c r="H180"/>
      <c r="I180" s="6"/>
      <c r="J180" s="5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1:39" s="470" customFormat="1" ht="11.25" customHeight="1">
      <c r="A181" s="474" t="s">
        <v>149</v>
      </c>
      <c r="B181" s="524" t="s">
        <v>150</v>
      </c>
      <c r="C181" s="483">
        <v>320</v>
      </c>
      <c r="D181" s="483" t="s">
        <v>1521</v>
      </c>
      <c r="E181" s="608"/>
      <c r="F181" s="482"/>
      <c r="G181" s="483"/>
      <c r="H181"/>
      <c r="I181" s="6"/>
      <c r="J181" s="5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1:39" s="466" customFormat="1" ht="24.75" customHeight="1">
      <c r="A182" s="495"/>
      <c r="B182" s="565"/>
      <c r="C182" s="534"/>
      <c r="D182" s="566" t="s">
        <v>459</v>
      </c>
      <c r="E182" s="632">
        <v>4121</v>
      </c>
      <c r="F182" s="471">
        <v>2000</v>
      </c>
      <c r="G182" s="472">
        <v>2700</v>
      </c>
      <c r="H182"/>
      <c r="I182" s="6"/>
      <c r="J182" s="5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1:39" s="529" customFormat="1" ht="12" customHeight="1">
      <c r="A183" s="495" t="s">
        <v>174</v>
      </c>
      <c r="B183" s="565" t="s">
        <v>175</v>
      </c>
      <c r="C183" s="530">
        <v>200</v>
      </c>
      <c r="D183" s="567" t="s">
        <v>460</v>
      </c>
      <c r="E183" s="627"/>
      <c r="F183" s="482"/>
      <c r="G183" s="483"/>
      <c r="H183"/>
      <c r="I183" s="6"/>
      <c r="J183" s="5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1:39" s="529" customFormat="1" ht="12" customHeight="1">
      <c r="A184" s="495" t="s">
        <v>1786</v>
      </c>
      <c r="B184" s="565" t="s">
        <v>1631</v>
      </c>
      <c r="C184" s="530">
        <v>500</v>
      </c>
      <c r="D184" s="567" t="s">
        <v>4</v>
      </c>
      <c r="E184" s="627"/>
      <c r="F184" s="482"/>
      <c r="G184" s="483"/>
      <c r="H184"/>
      <c r="I184" s="6"/>
      <c r="J184" s="5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1:39" s="658" customFormat="1" ht="12" customHeight="1">
      <c r="A185" s="499" t="s">
        <v>1620</v>
      </c>
      <c r="B185" s="657"/>
      <c r="C185" s="509"/>
      <c r="D185" s="510"/>
      <c r="E185" s="611"/>
      <c r="F185" s="511">
        <f>SUM(F102:F182)</f>
        <v>193740</v>
      </c>
      <c r="G185" s="509">
        <f>SUM(G102:G182)</f>
        <v>822153.7</v>
      </c>
      <c r="H185" s="42"/>
      <c r="I185" s="451"/>
      <c r="J185" s="451"/>
      <c r="K185" s="42"/>
      <c r="L185" s="42"/>
      <c r="M185"/>
      <c r="N185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</row>
    <row r="186" spans="1:39" s="525" customFormat="1" ht="13.5" customHeight="1">
      <c r="A186" s="526"/>
      <c r="B186" s="562"/>
      <c r="C186" s="505"/>
      <c r="D186" s="503"/>
      <c r="E186" s="613"/>
      <c r="F186" s="504"/>
      <c r="G186" s="505"/>
      <c r="H186"/>
      <c r="I186" s="6"/>
      <c r="J186" s="5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1:39" s="197" customFormat="1" ht="19.5" customHeight="1">
      <c r="A187" s="499" t="s">
        <v>1621</v>
      </c>
      <c r="B187" s="657"/>
      <c r="C187" s="509"/>
      <c r="D187" s="510"/>
      <c r="E187" s="611"/>
      <c r="F187" s="511">
        <f>SUM(F101+F185)</f>
        <v>1251363</v>
      </c>
      <c r="G187" s="509">
        <f>SUM(G101+G185)</f>
        <v>1972403</v>
      </c>
      <c r="H187" s="10"/>
      <c r="I187" s="405"/>
      <c r="J187" s="405"/>
      <c r="K187" s="10"/>
      <c r="L187" s="10"/>
      <c r="M187"/>
      <c r="N187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 s="1" customFormat="1" ht="25.5" customHeight="1">
      <c r="A188" s="830" t="s">
        <v>405</v>
      </c>
      <c r="B188" s="830"/>
      <c r="C188" s="568">
        <f>SUM(C3:C184)</f>
        <v>720443.6</v>
      </c>
      <c r="D188"/>
      <c r="E188" s="629"/>
      <c r="F188"/>
      <c r="G188" s="621"/>
      <c r="H188"/>
      <c r="I188" s="6"/>
      <c r="J188" s="5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1:7" ht="12.75">
      <c r="A189"/>
      <c r="B189"/>
      <c r="C189" s="621"/>
      <c r="D189"/>
      <c r="E189" s="629"/>
      <c r="F189"/>
      <c r="G189" s="621"/>
    </row>
    <row r="190" spans="1:7" ht="12.75">
      <c r="A190"/>
      <c r="B190"/>
      <c r="C190"/>
      <c r="D190"/>
      <c r="E190" s="629"/>
      <c r="F190"/>
      <c r="G190" s="621"/>
    </row>
    <row r="191" spans="1:7" ht="12.75">
      <c r="A191"/>
      <c r="B191"/>
      <c r="C191"/>
      <c r="D191"/>
      <c r="E191" s="629"/>
      <c r="F191"/>
      <c r="G191"/>
    </row>
    <row r="192" spans="1:7" ht="12.75">
      <c r="A192"/>
      <c r="B192"/>
      <c r="C192"/>
      <c r="D192"/>
      <c r="E192" s="629"/>
      <c r="F192"/>
      <c r="G192"/>
    </row>
    <row r="193" spans="1:7" ht="12.75">
      <c r="A193"/>
      <c r="B193"/>
      <c r="C193"/>
      <c r="D193"/>
      <c r="E193" s="629"/>
      <c r="F193"/>
      <c r="G193"/>
    </row>
    <row r="194" spans="1:7" ht="12.75">
      <c r="A194"/>
      <c r="B194"/>
      <c r="C194"/>
      <c r="D194"/>
      <c r="E194" s="629"/>
      <c r="F194"/>
      <c r="G194"/>
    </row>
    <row r="195" spans="1:7" ht="12.75">
      <c r="A195"/>
      <c r="B195"/>
      <c r="C195"/>
      <c r="D195"/>
      <c r="E195" s="629"/>
      <c r="F195"/>
      <c r="G195"/>
    </row>
    <row r="196" spans="1:7" ht="12.75">
      <c r="A196"/>
      <c r="B196"/>
      <c r="C196"/>
      <c r="D196"/>
      <c r="E196" s="629"/>
      <c r="F196"/>
      <c r="G196"/>
    </row>
    <row r="197" spans="1:7" ht="12.75">
      <c r="A197"/>
      <c r="B197"/>
      <c r="C197"/>
      <c r="D197"/>
      <c r="E197" s="629"/>
      <c r="F197"/>
      <c r="G197"/>
    </row>
    <row r="198" spans="1:7" ht="12.75">
      <c r="A198"/>
      <c r="B198"/>
      <c r="C198"/>
      <c r="D198"/>
      <c r="E198" s="629"/>
      <c r="F198"/>
      <c r="G198"/>
    </row>
    <row r="199" spans="1:7" ht="12.75">
      <c r="A199"/>
      <c r="B199"/>
      <c r="C199"/>
      <c r="D199"/>
      <c r="E199" s="629"/>
      <c r="F199"/>
      <c r="G199"/>
    </row>
    <row r="200" spans="1:7" ht="12.75">
      <c r="A200"/>
      <c r="B200"/>
      <c r="C200"/>
      <c r="D200"/>
      <c r="E200" s="629"/>
      <c r="F200"/>
      <c r="G200"/>
    </row>
    <row r="201" spans="1:7" ht="12.75">
      <c r="A201"/>
      <c r="B201"/>
      <c r="C201"/>
      <c r="D201"/>
      <c r="E201" s="629"/>
      <c r="F201"/>
      <c r="G201"/>
    </row>
    <row r="202" spans="1:7" ht="12.75">
      <c r="A202"/>
      <c r="B202"/>
      <c r="C202"/>
      <c r="D202"/>
      <c r="E202" s="629"/>
      <c r="F202"/>
      <c r="G202"/>
    </row>
    <row r="203" spans="1:7" ht="12.75">
      <c r="A203"/>
      <c r="B203"/>
      <c r="C203"/>
      <c r="D203"/>
      <c r="E203" s="629"/>
      <c r="F203"/>
      <c r="G203"/>
    </row>
    <row r="204" spans="1:7" ht="12.75">
      <c r="A204"/>
      <c r="B204"/>
      <c r="C204"/>
      <c r="D204"/>
      <c r="E204" s="629"/>
      <c r="F204"/>
      <c r="G204"/>
    </row>
    <row r="205" spans="1:7" ht="12.75">
      <c r="A205"/>
      <c r="B205"/>
      <c r="C205"/>
      <c r="D205"/>
      <c r="E205" s="629"/>
      <c r="F205"/>
      <c r="G205"/>
    </row>
    <row r="206" spans="1:7" ht="12.75">
      <c r="A206"/>
      <c r="B206"/>
      <c r="C206"/>
      <c r="D206"/>
      <c r="E206" s="629"/>
      <c r="F206"/>
      <c r="G206"/>
    </row>
    <row r="207" spans="1:7" ht="12.75">
      <c r="A207"/>
      <c r="B207"/>
      <c r="C207"/>
      <c r="D207"/>
      <c r="E207" s="629"/>
      <c r="F207"/>
      <c r="G207"/>
    </row>
    <row r="208" spans="1:7" ht="12.75">
      <c r="A208"/>
      <c r="B208"/>
      <c r="C208"/>
      <c r="D208"/>
      <c r="E208" s="629"/>
      <c r="F208"/>
      <c r="G208"/>
    </row>
    <row r="209" spans="1:7" ht="12.75">
      <c r="A209"/>
      <c r="B209"/>
      <c r="C209"/>
      <c r="D209"/>
      <c r="E209" s="629"/>
      <c r="F209"/>
      <c r="G209"/>
    </row>
    <row r="210" spans="1:7" ht="12.75">
      <c r="A210"/>
      <c r="B210"/>
      <c r="C210"/>
      <c r="D210"/>
      <c r="E210" s="629"/>
      <c r="F210"/>
      <c r="G210"/>
    </row>
    <row r="211" spans="1:7" ht="12.75">
      <c r="A211"/>
      <c r="B211"/>
      <c r="C211"/>
      <c r="D211"/>
      <c r="E211" s="629"/>
      <c r="F211"/>
      <c r="G211"/>
    </row>
    <row r="212" spans="1:7" ht="12.75">
      <c r="A212"/>
      <c r="B212"/>
      <c r="C212"/>
      <c r="D212"/>
      <c r="E212" s="629"/>
      <c r="F212"/>
      <c r="G212"/>
    </row>
    <row r="213" spans="1:7" ht="12.75">
      <c r="A213"/>
      <c r="B213"/>
      <c r="C213"/>
      <c r="D213"/>
      <c r="E213" s="629"/>
      <c r="F213"/>
      <c r="G213"/>
    </row>
    <row r="214" spans="1:7" ht="12.75">
      <c r="A214"/>
      <c r="B214"/>
      <c r="C214"/>
      <c r="D214"/>
      <c r="E214" s="629"/>
      <c r="F214"/>
      <c r="G214"/>
    </row>
    <row r="215" spans="1:7" ht="12.75">
      <c r="A215"/>
      <c r="B215"/>
      <c r="C215"/>
      <c r="D215"/>
      <c r="E215" s="629"/>
      <c r="F215"/>
      <c r="G215"/>
    </row>
    <row r="216" spans="1:7" ht="12.75">
      <c r="A216"/>
      <c r="B216"/>
      <c r="C216"/>
      <c r="D216"/>
      <c r="E216" s="629"/>
      <c r="F216"/>
      <c r="G216"/>
    </row>
    <row r="217" spans="1:7" ht="12.75">
      <c r="A217"/>
      <c r="B217"/>
      <c r="C217"/>
      <c r="D217"/>
      <c r="E217" s="629"/>
      <c r="F217"/>
      <c r="G217"/>
    </row>
    <row r="218" spans="1:7" ht="12.75">
      <c r="A218"/>
      <c r="B218"/>
      <c r="C218"/>
      <c r="D218"/>
      <c r="E218" s="629"/>
      <c r="F218"/>
      <c r="G218"/>
    </row>
    <row r="219" spans="1:7" ht="12.75">
      <c r="A219"/>
      <c r="B219"/>
      <c r="C219"/>
      <c r="D219"/>
      <c r="E219" s="629"/>
      <c r="F219"/>
      <c r="G219"/>
    </row>
    <row r="220" spans="1:7" ht="12.75">
      <c r="A220"/>
      <c r="B220"/>
      <c r="C220"/>
      <c r="D220"/>
      <c r="E220" s="629"/>
      <c r="F220"/>
      <c r="G220"/>
    </row>
    <row r="221" spans="1:7" ht="12.75">
      <c r="A221"/>
      <c r="B221"/>
      <c r="C221"/>
      <c r="D221"/>
      <c r="E221" s="629"/>
      <c r="F221"/>
      <c r="G221"/>
    </row>
    <row r="222" spans="1:7" ht="12.75">
      <c r="A222"/>
      <c r="B222"/>
      <c r="C222"/>
      <c r="D222"/>
      <c r="E222" s="629"/>
      <c r="F222"/>
      <c r="G222"/>
    </row>
    <row r="223" spans="1:7" ht="12.75">
      <c r="A223"/>
      <c r="B223"/>
      <c r="C223"/>
      <c r="D223"/>
      <c r="E223" s="629"/>
      <c r="F223"/>
      <c r="G223"/>
    </row>
    <row r="224" spans="1:7" ht="12.75">
      <c r="A224"/>
      <c r="B224"/>
      <c r="C224"/>
      <c r="D224"/>
      <c r="E224" s="629"/>
      <c r="F224"/>
      <c r="G224"/>
    </row>
    <row r="225" spans="1:7" ht="12.75">
      <c r="A225"/>
      <c r="B225"/>
      <c r="C225"/>
      <c r="D225"/>
      <c r="E225" s="629"/>
      <c r="F225"/>
      <c r="G225"/>
    </row>
    <row r="226" spans="1:7" ht="12.75">
      <c r="A226"/>
      <c r="B226"/>
      <c r="C226"/>
      <c r="D226"/>
      <c r="E226" s="629"/>
      <c r="F226"/>
      <c r="G226"/>
    </row>
    <row r="227" spans="1:7" ht="12.75">
      <c r="A227"/>
      <c r="B227"/>
      <c r="C227"/>
      <c r="D227"/>
      <c r="E227" s="629"/>
      <c r="F227"/>
      <c r="G227"/>
    </row>
    <row r="228" spans="1:7" ht="12.75">
      <c r="A228"/>
      <c r="B228"/>
      <c r="C228"/>
      <c r="D228"/>
      <c r="E228" s="629"/>
      <c r="F228"/>
      <c r="G228"/>
    </row>
    <row r="229" spans="1:7" ht="12.75">
      <c r="A229"/>
      <c r="B229"/>
      <c r="C229"/>
      <c r="D229"/>
      <c r="E229" s="629"/>
      <c r="F229"/>
      <c r="G229"/>
    </row>
    <row r="230" spans="1:7" ht="12.75">
      <c r="A230"/>
      <c r="B230"/>
      <c r="C230"/>
      <c r="D230"/>
      <c r="E230" s="629"/>
      <c r="F230"/>
      <c r="G230"/>
    </row>
    <row r="231" spans="1:7" ht="12.75">
      <c r="A231"/>
      <c r="B231"/>
      <c r="C231"/>
      <c r="D231"/>
      <c r="E231" s="629"/>
      <c r="F231"/>
      <c r="G231"/>
    </row>
    <row r="232" spans="1:7" ht="12.75">
      <c r="A232"/>
      <c r="B232"/>
      <c r="C232"/>
      <c r="D232"/>
      <c r="E232" s="629"/>
      <c r="F232"/>
      <c r="G232"/>
    </row>
    <row r="233" spans="1:7" ht="12.75">
      <c r="A233"/>
      <c r="B233"/>
      <c r="C233"/>
      <c r="D233"/>
      <c r="E233" s="629"/>
      <c r="F233"/>
      <c r="G233"/>
    </row>
    <row r="234" spans="1:7" ht="12.75">
      <c r="A234"/>
      <c r="B234"/>
      <c r="C234"/>
      <c r="D234"/>
      <c r="E234" s="629"/>
      <c r="F234"/>
      <c r="G234"/>
    </row>
    <row r="235" spans="1:7" ht="12.75">
      <c r="A235"/>
      <c r="B235"/>
      <c r="C235"/>
      <c r="D235"/>
      <c r="E235" s="629"/>
      <c r="F235"/>
      <c r="G235"/>
    </row>
    <row r="236" spans="1:7" ht="12.75">
      <c r="A236"/>
      <c r="B236"/>
      <c r="C236"/>
      <c r="D236"/>
      <c r="E236" s="629"/>
      <c r="F236"/>
      <c r="G236"/>
    </row>
    <row r="237" spans="1:7" ht="12.75">
      <c r="A237"/>
      <c r="B237"/>
      <c r="C237"/>
      <c r="D237"/>
      <c r="E237" s="629"/>
      <c r="F237"/>
      <c r="G237"/>
    </row>
    <row r="238" spans="1:7" ht="12.75">
      <c r="A238"/>
      <c r="B238"/>
      <c r="C238"/>
      <c r="D238"/>
      <c r="E238" s="629"/>
      <c r="F238"/>
      <c r="G238"/>
    </row>
    <row r="239" spans="1:7" ht="12.75">
      <c r="A239"/>
      <c r="B239"/>
      <c r="C239"/>
      <c r="D239"/>
      <c r="E239" s="629"/>
      <c r="F239"/>
      <c r="G239"/>
    </row>
    <row r="240" spans="1:7" ht="12.75">
      <c r="A240"/>
      <c r="B240"/>
      <c r="C240"/>
      <c r="D240"/>
      <c r="E240" s="629"/>
      <c r="F240"/>
      <c r="G240"/>
    </row>
    <row r="241" spans="1:7" ht="12.75">
      <c r="A241"/>
      <c r="B241"/>
      <c r="C241"/>
      <c r="D241"/>
      <c r="E241" s="629"/>
      <c r="F241"/>
      <c r="G241"/>
    </row>
    <row r="242" spans="1:7" ht="12.75">
      <c r="A242"/>
      <c r="B242"/>
      <c r="C242"/>
      <c r="D242"/>
      <c r="E242" s="629"/>
      <c r="F242"/>
      <c r="G242"/>
    </row>
    <row r="243" spans="1:7" ht="12.75">
      <c r="A243"/>
      <c r="B243"/>
      <c r="C243"/>
      <c r="D243"/>
      <c r="E243" s="629"/>
      <c r="F243"/>
      <c r="G243"/>
    </row>
    <row r="244" spans="1:7" ht="12.75">
      <c r="A244"/>
      <c r="B244"/>
      <c r="C244"/>
      <c r="D244"/>
      <c r="E244" s="629"/>
      <c r="F244"/>
      <c r="G244"/>
    </row>
    <row r="245" spans="1:7" ht="12.75">
      <c r="A245"/>
      <c r="B245"/>
      <c r="C245"/>
      <c r="D245"/>
      <c r="E245" s="629"/>
      <c r="F245"/>
      <c r="G245"/>
    </row>
    <row r="246" spans="1:7" ht="12.75">
      <c r="A246"/>
      <c r="B246"/>
      <c r="C246"/>
      <c r="D246"/>
      <c r="E246" s="629"/>
      <c r="F246"/>
      <c r="G246"/>
    </row>
    <row r="247" spans="1:7" ht="12.75">
      <c r="A247"/>
      <c r="B247"/>
      <c r="C247"/>
      <c r="D247"/>
      <c r="E247" s="629"/>
      <c r="F247"/>
      <c r="G247"/>
    </row>
    <row r="248" spans="1:7" ht="12.75">
      <c r="A248"/>
      <c r="B248"/>
      <c r="C248"/>
      <c r="D248"/>
      <c r="E248" s="629"/>
      <c r="F248"/>
      <c r="G248"/>
    </row>
    <row r="249" spans="1:7" ht="12.75">
      <c r="A249"/>
      <c r="B249"/>
      <c r="C249"/>
      <c r="D249"/>
      <c r="E249" s="629"/>
      <c r="F249"/>
      <c r="G249"/>
    </row>
    <row r="250" spans="1:7" ht="12.75">
      <c r="A250"/>
      <c r="B250"/>
      <c r="C250"/>
      <c r="D250"/>
      <c r="E250" s="629"/>
      <c r="F250"/>
      <c r="G250"/>
    </row>
    <row r="251" spans="1:7" ht="12.75">
      <c r="A251"/>
      <c r="B251"/>
      <c r="C251"/>
      <c r="D251"/>
      <c r="E251" s="629"/>
      <c r="F251"/>
      <c r="G251"/>
    </row>
    <row r="252" spans="1:7" ht="12.75">
      <c r="A252"/>
      <c r="B252"/>
      <c r="C252"/>
      <c r="D252"/>
      <c r="E252" s="629"/>
      <c r="F252"/>
      <c r="G252"/>
    </row>
    <row r="253" spans="1:7" ht="12.75">
      <c r="A253"/>
      <c r="B253"/>
      <c r="C253"/>
      <c r="D253"/>
      <c r="E253" s="629"/>
      <c r="F253"/>
      <c r="G253"/>
    </row>
    <row r="254" spans="1:7" ht="12.75">
      <c r="A254"/>
      <c r="B254"/>
      <c r="C254"/>
      <c r="D254"/>
      <c r="E254" s="629"/>
      <c r="F254"/>
      <c r="G254"/>
    </row>
    <row r="255" spans="1:7" ht="12.75">
      <c r="A255"/>
      <c r="B255"/>
      <c r="C255"/>
      <c r="D255"/>
      <c r="E255" s="629"/>
      <c r="F255"/>
      <c r="G255"/>
    </row>
    <row r="256" spans="1:7" ht="12.75">
      <c r="A256"/>
      <c r="B256"/>
      <c r="C256"/>
      <c r="D256"/>
      <c r="E256" s="629"/>
      <c r="F256"/>
      <c r="G256"/>
    </row>
    <row r="257" spans="1:7" ht="12.75">
      <c r="A257"/>
      <c r="B257"/>
      <c r="C257"/>
      <c r="D257"/>
      <c r="E257" s="629"/>
      <c r="F257"/>
      <c r="G257"/>
    </row>
    <row r="258" spans="1:7" ht="12.75">
      <c r="A258"/>
      <c r="B258"/>
      <c r="C258"/>
      <c r="D258"/>
      <c r="E258" s="629"/>
      <c r="F258"/>
      <c r="G258"/>
    </row>
    <row r="259" spans="1:7" ht="12.75">
      <c r="A259"/>
      <c r="B259"/>
      <c r="C259"/>
      <c r="D259"/>
      <c r="E259" s="629"/>
      <c r="F259"/>
      <c r="G259"/>
    </row>
    <row r="260" spans="1:7" ht="12.75">
      <c r="A260"/>
      <c r="B260"/>
      <c r="C260"/>
      <c r="D260"/>
      <c r="E260" s="629"/>
      <c r="F260"/>
      <c r="G260"/>
    </row>
    <row r="261" spans="1:7" ht="12.75">
      <c r="A261"/>
      <c r="B261"/>
      <c r="C261"/>
      <c r="D261"/>
      <c r="E261" s="629"/>
      <c r="F261"/>
      <c r="G261"/>
    </row>
    <row r="262" spans="1:7" ht="12.75">
      <c r="A262"/>
      <c r="B262"/>
      <c r="C262"/>
      <c r="D262"/>
      <c r="E262" s="629"/>
      <c r="F262"/>
      <c r="G262"/>
    </row>
    <row r="263" spans="1:7" ht="12.75">
      <c r="A263"/>
      <c r="B263"/>
      <c r="C263"/>
      <c r="D263"/>
      <c r="E263" s="629"/>
      <c r="F263"/>
      <c r="G263"/>
    </row>
    <row r="264" spans="1:7" ht="12.75">
      <c r="A264"/>
      <c r="B264"/>
      <c r="C264"/>
      <c r="D264"/>
      <c r="E264" s="629"/>
      <c r="F264"/>
      <c r="G264"/>
    </row>
    <row r="265" spans="1:7" ht="12.75">
      <c r="A265"/>
      <c r="B265"/>
      <c r="C265"/>
      <c r="D265"/>
      <c r="E265" s="629"/>
      <c r="F265"/>
      <c r="G265"/>
    </row>
    <row r="266" spans="1:7" ht="12.75">
      <c r="A266"/>
      <c r="B266"/>
      <c r="C266"/>
      <c r="D266"/>
      <c r="E266" s="629"/>
      <c r="F266"/>
      <c r="G266"/>
    </row>
    <row r="267" spans="1:7" ht="12.75">
      <c r="A267"/>
      <c r="B267"/>
      <c r="C267"/>
      <c r="D267"/>
      <c r="E267" s="629"/>
      <c r="F267"/>
      <c r="G267"/>
    </row>
    <row r="268" spans="1:7" ht="12.75">
      <c r="A268"/>
      <c r="B268"/>
      <c r="C268"/>
      <c r="D268"/>
      <c r="E268" s="629"/>
      <c r="F268"/>
      <c r="G268"/>
    </row>
    <row r="269" spans="1:7" ht="12.75">
      <c r="A269"/>
      <c r="B269"/>
      <c r="C269"/>
      <c r="D269"/>
      <c r="E269" s="629"/>
      <c r="F269"/>
      <c r="G269"/>
    </row>
    <row r="270" spans="1:7" ht="12.75">
      <c r="A270"/>
      <c r="B270"/>
      <c r="C270"/>
      <c r="D270"/>
      <c r="E270" s="629"/>
      <c r="F270"/>
      <c r="G270"/>
    </row>
    <row r="271" spans="1:7" ht="12.75">
      <c r="A271"/>
      <c r="B271"/>
      <c r="C271"/>
      <c r="D271"/>
      <c r="E271" s="629"/>
      <c r="F271"/>
      <c r="G271"/>
    </row>
    <row r="272" spans="1:7" ht="12.75">
      <c r="A272"/>
      <c r="B272"/>
      <c r="C272"/>
      <c r="D272"/>
      <c r="E272" s="629"/>
      <c r="F272"/>
      <c r="G272"/>
    </row>
    <row r="273" spans="1:7" ht="12.75">
      <c r="A273"/>
      <c r="B273"/>
      <c r="C273"/>
      <c r="D273"/>
      <c r="E273" s="629"/>
      <c r="F273"/>
      <c r="G273"/>
    </row>
    <row r="274" spans="1:7" ht="12.75">
      <c r="A274"/>
      <c r="B274"/>
      <c r="C274"/>
      <c r="D274"/>
      <c r="E274" s="629"/>
      <c r="F274"/>
      <c r="G274"/>
    </row>
    <row r="275" spans="1:7" ht="12.75">
      <c r="A275"/>
      <c r="B275"/>
      <c r="C275"/>
      <c r="D275"/>
      <c r="E275" s="629"/>
      <c r="F275"/>
      <c r="G275"/>
    </row>
    <row r="276" spans="1:7" ht="12.75">
      <c r="A276"/>
      <c r="B276"/>
      <c r="C276"/>
      <c r="D276"/>
      <c r="E276" s="629"/>
      <c r="F276"/>
      <c r="G276"/>
    </row>
    <row r="277" spans="1:7" ht="12.75">
      <c r="A277"/>
      <c r="B277"/>
      <c r="C277"/>
      <c r="D277"/>
      <c r="E277" s="629"/>
      <c r="F277"/>
      <c r="G277"/>
    </row>
    <row r="278" spans="1:7" ht="12.75">
      <c r="A278"/>
      <c r="B278"/>
      <c r="C278"/>
      <c r="D278"/>
      <c r="E278" s="629"/>
      <c r="F278"/>
      <c r="G278"/>
    </row>
    <row r="279" spans="1:7" ht="12.75">
      <c r="A279"/>
      <c r="B279"/>
      <c r="C279"/>
      <c r="D279"/>
      <c r="E279" s="629"/>
      <c r="F279"/>
      <c r="G279"/>
    </row>
    <row r="280" spans="1:7" ht="12.75">
      <c r="A280"/>
      <c r="B280"/>
      <c r="C280"/>
      <c r="D280"/>
      <c r="E280" s="629"/>
      <c r="F280"/>
      <c r="G280"/>
    </row>
    <row r="281" spans="1:7" ht="12.75">
      <c r="A281"/>
      <c r="B281"/>
      <c r="C281"/>
      <c r="D281"/>
      <c r="E281" s="629"/>
      <c r="F281"/>
      <c r="G281"/>
    </row>
    <row r="282" spans="1:7" ht="12.75">
      <c r="A282"/>
      <c r="B282"/>
      <c r="C282"/>
      <c r="D282"/>
      <c r="E282" s="629"/>
      <c r="F282"/>
      <c r="G282"/>
    </row>
    <row r="283" spans="1:7" ht="12.75">
      <c r="A283"/>
      <c r="B283"/>
      <c r="C283"/>
      <c r="D283"/>
      <c r="E283" s="629"/>
      <c r="F283"/>
      <c r="G283"/>
    </row>
    <row r="284" spans="1:7" ht="12.75">
      <c r="A284"/>
      <c r="B284"/>
      <c r="C284"/>
      <c r="D284"/>
      <c r="E284" s="629"/>
      <c r="F284"/>
      <c r="G284"/>
    </row>
    <row r="285" spans="1:7" ht="12.75">
      <c r="A285"/>
      <c r="B285"/>
      <c r="C285"/>
      <c r="D285"/>
      <c r="E285" s="629"/>
      <c r="F285"/>
      <c r="G285"/>
    </row>
    <row r="286" spans="1:7" ht="12.75">
      <c r="A286"/>
      <c r="B286"/>
      <c r="C286"/>
      <c r="D286"/>
      <c r="E286" s="629"/>
      <c r="F286"/>
      <c r="G286"/>
    </row>
    <row r="287" spans="1:7" ht="12.75">
      <c r="A287"/>
      <c r="B287"/>
      <c r="C287"/>
      <c r="D287"/>
      <c r="E287" s="629"/>
      <c r="F287"/>
      <c r="G287"/>
    </row>
    <row r="288" spans="1:7" ht="12.75">
      <c r="A288"/>
      <c r="B288"/>
      <c r="C288"/>
      <c r="D288"/>
      <c r="E288" s="629"/>
      <c r="F288"/>
      <c r="G288"/>
    </row>
    <row r="289" spans="1:7" ht="12.75">
      <c r="A289"/>
      <c r="B289"/>
      <c r="C289"/>
      <c r="D289"/>
      <c r="E289" s="629"/>
      <c r="F289"/>
      <c r="G289"/>
    </row>
    <row r="290" spans="1:7" ht="12.75">
      <c r="A290"/>
      <c r="B290"/>
      <c r="C290"/>
      <c r="D290"/>
      <c r="E290" s="629"/>
      <c r="F290"/>
      <c r="G290"/>
    </row>
    <row r="291" spans="1:7" ht="12.75">
      <c r="A291"/>
      <c r="B291"/>
      <c r="C291"/>
      <c r="D291"/>
      <c r="E291" s="629"/>
      <c r="F291"/>
      <c r="G291"/>
    </row>
    <row r="292" spans="1:7" ht="12.75">
      <c r="A292"/>
      <c r="B292"/>
      <c r="C292"/>
      <c r="D292"/>
      <c r="E292" s="629"/>
      <c r="F292"/>
      <c r="G292"/>
    </row>
    <row r="293" spans="1:7" ht="12.75">
      <c r="A293"/>
      <c r="B293"/>
      <c r="C293"/>
      <c r="D293"/>
      <c r="E293" s="629"/>
      <c r="F293"/>
      <c r="G293"/>
    </row>
    <row r="294" spans="1:7" ht="12.75">
      <c r="A294"/>
      <c r="B294"/>
      <c r="C294"/>
      <c r="D294"/>
      <c r="E294" s="629"/>
      <c r="F294"/>
      <c r="G294"/>
    </row>
    <row r="295" spans="1:7" ht="12.75">
      <c r="A295"/>
      <c r="B295"/>
      <c r="C295"/>
      <c r="D295"/>
      <c r="E295" s="629"/>
      <c r="F295"/>
      <c r="G295"/>
    </row>
    <row r="296" spans="1:7" ht="12.75">
      <c r="A296"/>
      <c r="B296"/>
      <c r="C296"/>
      <c r="D296"/>
      <c r="E296" s="629"/>
      <c r="F296"/>
      <c r="G296"/>
    </row>
    <row r="297" spans="1:7" ht="12.75">
      <c r="A297"/>
      <c r="B297"/>
      <c r="C297"/>
      <c r="D297"/>
      <c r="E297" s="629"/>
      <c r="F297"/>
      <c r="G297"/>
    </row>
    <row r="298" spans="1:7" ht="12.75">
      <c r="A298"/>
      <c r="B298"/>
      <c r="C298"/>
      <c r="D298"/>
      <c r="E298" s="629"/>
      <c r="F298"/>
      <c r="G298"/>
    </row>
    <row r="299" spans="1:7" ht="12.75">
      <c r="A299"/>
      <c r="B299"/>
      <c r="C299"/>
      <c r="D299"/>
      <c r="E299" s="629"/>
      <c r="F299"/>
      <c r="G299"/>
    </row>
    <row r="300" spans="1:7" ht="12.75">
      <c r="A300"/>
      <c r="B300"/>
      <c r="C300"/>
      <c r="D300"/>
      <c r="E300" s="629"/>
      <c r="F300"/>
      <c r="G300"/>
    </row>
    <row r="301" spans="1:7" ht="12.75">
      <c r="A301"/>
      <c r="B301"/>
      <c r="C301"/>
      <c r="D301"/>
      <c r="E301" s="629"/>
      <c r="F301"/>
      <c r="G301"/>
    </row>
    <row r="302" spans="1:7" ht="12.75">
      <c r="A302"/>
      <c r="B302"/>
      <c r="C302"/>
      <c r="D302"/>
      <c r="E302" s="629"/>
      <c r="F302"/>
      <c r="G302"/>
    </row>
    <row r="303" spans="1:7" ht="12.75">
      <c r="A303"/>
      <c r="B303"/>
      <c r="C303"/>
      <c r="D303"/>
      <c r="E303" s="629"/>
      <c r="F303"/>
      <c r="G303"/>
    </row>
    <row r="304" spans="1:7" ht="12.75">
      <c r="A304"/>
      <c r="B304"/>
      <c r="C304"/>
      <c r="D304"/>
      <c r="E304" s="629"/>
      <c r="F304"/>
      <c r="G304"/>
    </row>
    <row r="305" spans="1:7" ht="12.75">
      <c r="A305"/>
      <c r="B305"/>
      <c r="C305"/>
      <c r="D305"/>
      <c r="E305" s="629"/>
      <c r="F305"/>
      <c r="G305"/>
    </row>
    <row r="306" spans="1:7" ht="12.75">
      <c r="A306"/>
      <c r="B306"/>
      <c r="C306"/>
      <c r="D306"/>
      <c r="E306" s="629"/>
      <c r="F306"/>
      <c r="G306"/>
    </row>
    <row r="307" spans="1:7" ht="12.75">
      <c r="A307"/>
      <c r="B307"/>
      <c r="C307"/>
      <c r="D307"/>
      <c r="E307" s="629"/>
      <c r="F307"/>
      <c r="G307"/>
    </row>
    <row r="308" spans="1:7" ht="12.75">
      <c r="A308"/>
      <c r="B308"/>
      <c r="C308"/>
      <c r="D308"/>
      <c r="E308" s="629"/>
      <c r="F308"/>
      <c r="G308"/>
    </row>
    <row r="309" spans="1:7" ht="12.75">
      <c r="A309"/>
      <c r="B309"/>
      <c r="C309"/>
      <c r="D309"/>
      <c r="E309" s="629"/>
      <c r="F309"/>
      <c r="G309"/>
    </row>
    <row r="310" spans="1:7" ht="12.75">
      <c r="A310"/>
      <c r="B310"/>
      <c r="C310"/>
      <c r="D310"/>
      <c r="E310" s="629"/>
      <c r="F310"/>
      <c r="G310"/>
    </row>
    <row r="311" spans="1:7" ht="12.75">
      <c r="A311"/>
      <c r="B311"/>
      <c r="C311"/>
      <c r="D311"/>
      <c r="E311" s="629"/>
      <c r="F311"/>
      <c r="G311"/>
    </row>
    <row r="312" spans="1:7" ht="12.75">
      <c r="A312"/>
      <c r="B312"/>
      <c r="C312"/>
      <c r="D312"/>
      <c r="E312" s="629"/>
      <c r="F312"/>
      <c r="G312"/>
    </row>
    <row r="313" spans="1:7" ht="12.75">
      <c r="A313"/>
      <c r="B313"/>
      <c r="C313"/>
      <c r="D313"/>
      <c r="E313" s="629"/>
      <c r="F313"/>
      <c r="G313"/>
    </row>
    <row r="314" spans="1:7" ht="12.75">
      <c r="A314"/>
      <c r="B314"/>
      <c r="C314"/>
      <c r="D314"/>
      <c r="E314" s="629"/>
      <c r="F314"/>
      <c r="G314"/>
    </row>
    <row r="315" spans="1:7" ht="12.75">
      <c r="A315"/>
      <c r="B315"/>
      <c r="C315"/>
      <c r="D315"/>
      <c r="E315" s="629"/>
      <c r="F315"/>
      <c r="G315"/>
    </row>
    <row r="316" spans="1:7" ht="12.75">
      <c r="A316"/>
      <c r="B316"/>
      <c r="C316"/>
      <c r="D316"/>
      <c r="E316" s="629"/>
      <c r="F316"/>
      <c r="G316"/>
    </row>
    <row r="317" spans="1:7" ht="12.75">
      <c r="A317"/>
      <c r="B317"/>
      <c r="C317"/>
      <c r="D317"/>
      <c r="E317" s="629"/>
      <c r="F317"/>
      <c r="G317"/>
    </row>
    <row r="318" spans="1:7" ht="12.75">
      <c r="A318"/>
      <c r="B318"/>
      <c r="C318"/>
      <c r="D318"/>
      <c r="E318" s="629"/>
      <c r="F318"/>
      <c r="G318"/>
    </row>
    <row r="319" spans="1:7" ht="12.75">
      <c r="A319"/>
      <c r="B319"/>
      <c r="C319"/>
      <c r="D319"/>
      <c r="E319" s="629"/>
      <c r="F319"/>
      <c r="G319"/>
    </row>
    <row r="320" spans="1:7" ht="12.75">
      <c r="A320"/>
      <c r="B320"/>
      <c r="C320"/>
      <c r="D320"/>
      <c r="E320" s="629"/>
      <c r="F320"/>
      <c r="G320"/>
    </row>
    <row r="321" spans="1:7" ht="12.75">
      <c r="A321"/>
      <c r="B321"/>
      <c r="C321"/>
      <c r="D321"/>
      <c r="E321" s="629"/>
      <c r="F321"/>
      <c r="G321"/>
    </row>
    <row r="322" spans="1:7" ht="12.75">
      <c r="A322"/>
      <c r="B322"/>
      <c r="C322"/>
      <c r="D322"/>
      <c r="E322" s="629"/>
      <c r="F322"/>
      <c r="G322"/>
    </row>
    <row r="323" spans="1:7" ht="12.75">
      <c r="A323"/>
      <c r="B323"/>
      <c r="C323"/>
      <c r="D323"/>
      <c r="E323" s="629"/>
      <c r="F323"/>
      <c r="G323"/>
    </row>
    <row r="324" spans="1:7" ht="12.75">
      <c r="A324"/>
      <c r="B324"/>
      <c r="C324"/>
      <c r="D324"/>
      <c r="E324" s="629"/>
      <c r="F324"/>
      <c r="G324"/>
    </row>
    <row r="325" spans="1:7" ht="12.75">
      <c r="A325"/>
      <c r="B325"/>
      <c r="C325"/>
      <c r="D325"/>
      <c r="E325" s="629"/>
      <c r="F325"/>
      <c r="G325"/>
    </row>
    <row r="326" spans="1:7" ht="12.75">
      <c r="A326"/>
      <c r="B326"/>
      <c r="C326"/>
      <c r="D326"/>
      <c r="E326" s="629"/>
      <c r="F326"/>
      <c r="G326"/>
    </row>
    <row r="327" spans="1:7" ht="12.75">
      <c r="A327"/>
      <c r="B327"/>
      <c r="C327"/>
      <c r="D327"/>
      <c r="E327" s="629"/>
      <c r="F327"/>
      <c r="G327"/>
    </row>
    <row r="328" spans="1:7" ht="12.75">
      <c r="A328"/>
      <c r="B328"/>
      <c r="C328"/>
      <c r="D328"/>
      <c r="E328" s="629"/>
      <c r="F328"/>
      <c r="G328"/>
    </row>
    <row r="329" spans="1:7" ht="12.75">
      <c r="A329"/>
      <c r="B329"/>
      <c r="C329"/>
      <c r="D329"/>
      <c r="E329" s="629"/>
      <c r="F329"/>
      <c r="G329"/>
    </row>
    <row r="330" spans="1:7" ht="12.75">
      <c r="A330"/>
      <c r="B330"/>
      <c r="C330"/>
      <c r="D330"/>
      <c r="E330" s="629"/>
      <c r="F330"/>
      <c r="G330"/>
    </row>
    <row r="331" spans="1:7" ht="12.75">
      <c r="A331"/>
      <c r="B331"/>
      <c r="C331"/>
      <c r="D331"/>
      <c r="E331" s="629"/>
      <c r="F331"/>
      <c r="G331"/>
    </row>
    <row r="332" spans="1:7" ht="12.75">
      <c r="A332"/>
      <c r="B332"/>
      <c r="C332"/>
      <c r="D332"/>
      <c r="E332" s="629"/>
      <c r="F332"/>
      <c r="G332"/>
    </row>
    <row r="333" spans="1:7" ht="12.75">
      <c r="A333"/>
      <c r="B333"/>
      <c r="C333"/>
      <c r="D333"/>
      <c r="E333" s="629"/>
      <c r="F333"/>
      <c r="G333"/>
    </row>
    <row r="334" spans="1:7" ht="12.75">
      <c r="A334"/>
      <c r="B334"/>
      <c r="C334"/>
      <c r="D334"/>
      <c r="E334" s="629"/>
      <c r="F334"/>
      <c r="G334"/>
    </row>
    <row r="335" spans="1:7" ht="12.75">
      <c r="A335"/>
      <c r="B335"/>
      <c r="C335"/>
      <c r="D335"/>
      <c r="E335" s="629"/>
      <c r="F335"/>
      <c r="G335"/>
    </row>
    <row r="336" spans="1:7" ht="12.75">
      <c r="A336"/>
      <c r="B336"/>
      <c r="C336"/>
      <c r="D336"/>
      <c r="E336" s="629"/>
      <c r="F336"/>
      <c r="G336"/>
    </row>
    <row r="337" spans="1:7" ht="12.75">
      <c r="A337"/>
      <c r="B337"/>
      <c r="C337"/>
      <c r="D337"/>
      <c r="E337" s="629"/>
      <c r="F337"/>
      <c r="G337"/>
    </row>
    <row r="338" spans="1:7" ht="12.75">
      <c r="A338"/>
      <c r="B338"/>
      <c r="C338"/>
      <c r="D338"/>
      <c r="E338" s="629"/>
      <c r="F338"/>
      <c r="G338"/>
    </row>
    <row r="339" spans="1:7" ht="12.75">
      <c r="A339"/>
      <c r="B339"/>
      <c r="C339"/>
      <c r="D339"/>
      <c r="E339" s="629"/>
      <c r="F339"/>
      <c r="G339"/>
    </row>
    <row r="340" spans="1:7" ht="12.75">
      <c r="A340"/>
      <c r="B340"/>
      <c r="C340"/>
      <c r="D340"/>
      <c r="E340" s="629"/>
      <c r="F340"/>
      <c r="G340"/>
    </row>
    <row r="341" spans="1:7" ht="12.75">
      <c r="A341"/>
      <c r="B341"/>
      <c r="C341"/>
      <c r="D341"/>
      <c r="E341" s="629"/>
      <c r="F341"/>
      <c r="G341"/>
    </row>
    <row r="342" spans="1:7" ht="12.75">
      <c r="A342"/>
      <c r="B342"/>
      <c r="C342"/>
      <c r="D342"/>
      <c r="E342" s="629"/>
      <c r="F342"/>
      <c r="G342"/>
    </row>
    <row r="343" spans="1:7" ht="12.75">
      <c r="A343"/>
      <c r="B343"/>
      <c r="C343"/>
      <c r="D343"/>
      <c r="E343" s="629"/>
      <c r="F343"/>
      <c r="G343"/>
    </row>
    <row r="344" spans="1:7" ht="12.75">
      <c r="A344"/>
      <c r="B344"/>
      <c r="C344"/>
      <c r="D344"/>
      <c r="E344" s="629"/>
      <c r="F344"/>
      <c r="G344"/>
    </row>
    <row r="345" spans="1:7" ht="12.75">
      <c r="A345"/>
      <c r="B345"/>
      <c r="C345"/>
      <c r="D345"/>
      <c r="E345" s="629"/>
      <c r="F345"/>
      <c r="G345"/>
    </row>
    <row r="346" spans="1:7" ht="12.75">
      <c r="A346"/>
      <c r="B346"/>
      <c r="C346"/>
      <c r="D346"/>
      <c r="E346" s="629"/>
      <c r="F346"/>
      <c r="G346"/>
    </row>
    <row r="347" spans="1:7" ht="12.75">
      <c r="A347"/>
      <c r="B347"/>
      <c r="C347"/>
      <c r="D347"/>
      <c r="E347" s="629"/>
      <c r="F347"/>
      <c r="G347"/>
    </row>
    <row r="348" spans="1:7" ht="12.75">
      <c r="A348"/>
      <c r="B348"/>
      <c r="C348"/>
      <c r="D348"/>
      <c r="E348" s="629"/>
      <c r="F348"/>
      <c r="G348"/>
    </row>
    <row r="349" spans="1:7" ht="12.75">
      <c r="A349"/>
      <c r="B349"/>
      <c r="C349"/>
      <c r="D349"/>
      <c r="E349" s="629"/>
      <c r="F349"/>
      <c r="G349"/>
    </row>
    <row r="350" spans="1:7" ht="12.75">
      <c r="A350"/>
      <c r="B350"/>
      <c r="C350"/>
      <c r="D350"/>
      <c r="E350" s="629"/>
      <c r="F350"/>
      <c r="G350"/>
    </row>
    <row r="351" spans="1:7" ht="12.75">
      <c r="A351"/>
      <c r="B351"/>
      <c r="C351"/>
      <c r="D351"/>
      <c r="E351" s="629"/>
      <c r="F351"/>
      <c r="G351"/>
    </row>
    <row r="352" spans="1:7" ht="12.75">
      <c r="A352"/>
      <c r="B352"/>
      <c r="C352"/>
      <c r="D352"/>
      <c r="E352" s="629"/>
      <c r="F352"/>
      <c r="G352"/>
    </row>
    <row r="353" spans="1:7" ht="12.75">
      <c r="A353"/>
      <c r="B353"/>
      <c r="C353"/>
      <c r="D353"/>
      <c r="E353" s="629"/>
      <c r="F353"/>
      <c r="G353"/>
    </row>
    <row r="354" spans="1:7" ht="12.75">
      <c r="A354"/>
      <c r="B354"/>
      <c r="C354"/>
      <c r="D354"/>
      <c r="E354" s="629"/>
      <c r="F354"/>
      <c r="G354"/>
    </row>
    <row r="355" spans="1:7" ht="12.75">
      <c r="A355"/>
      <c r="B355"/>
      <c r="C355"/>
      <c r="D355"/>
      <c r="E355" s="629"/>
      <c r="F355"/>
      <c r="G355"/>
    </row>
    <row r="356" spans="1:7" ht="12.75">
      <c r="A356"/>
      <c r="B356"/>
      <c r="C356"/>
      <c r="D356"/>
      <c r="E356" s="629"/>
      <c r="F356"/>
      <c r="G356"/>
    </row>
  </sheetData>
  <mergeCells count="9">
    <mergeCell ref="A188:B188"/>
    <mergeCell ref="F2:G2"/>
    <mergeCell ref="A1:A2"/>
    <mergeCell ref="B1:B2"/>
    <mergeCell ref="D1:D2"/>
    <mergeCell ref="E1:E2"/>
    <mergeCell ref="A80:B80"/>
    <mergeCell ref="A83:B83"/>
    <mergeCell ref="A86:B8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&amp;C&amp;"Arial CE,tučné"&amp;12PŘEHLED ROZPOČTOVÝCH OPATŘENÍ V ROZPOČTU ROKU 2003 - příjmová část</oddHeader>
    <oddFooter>&amp;C&amp;P&amp;RPřehled rozpočtových opatření v SR roku 2003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J477"/>
  <sheetViews>
    <sheetView workbookViewId="0" topLeftCell="A383">
      <selection activeCell="D195" sqref="D195"/>
    </sheetView>
  </sheetViews>
  <sheetFormatPr defaultColWidth="9.00390625" defaultRowHeight="12" customHeight="1"/>
  <cols>
    <col min="1" max="1" width="3.875" style="495" customWidth="1"/>
    <col min="2" max="2" width="7.75390625" style="496" customWidth="1"/>
    <col min="3" max="3" width="7.75390625" style="539" customWidth="1"/>
    <col min="4" max="4" width="42.375" style="540" customWidth="1"/>
    <col min="5" max="5" width="6.125" style="2" customWidth="1"/>
    <col min="6" max="6" width="9.00390625" style="507" customWidth="1"/>
    <col min="7" max="7" width="10.125" style="296" customWidth="1"/>
    <col min="8" max="8" width="10.75390625" style="0" bestFit="1" customWidth="1"/>
    <col min="9" max="10" width="10.125" style="0" bestFit="1" customWidth="1"/>
    <col min="11" max="11" width="15.00390625" style="0" customWidth="1"/>
    <col min="63" max="16384" width="9.125" style="466" customWidth="1"/>
  </cols>
  <sheetData>
    <row r="1" spans="1:7" ht="28.5" customHeight="1">
      <c r="A1" s="832" t="s">
        <v>125</v>
      </c>
      <c r="B1" s="833" t="s">
        <v>126</v>
      </c>
      <c r="C1" s="464" t="s">
        <v>127</v>
      </c>
      <c r="D1" s="834" t="s">
        <v>128</v>
      </c>
      <c r="E1" s="835" t="s">
        <v>129</v>
      </c>
      <c r="F1" s="465" t="s">
        <v>130</v>
      </c>
      <c r="G1" s="464" t="s">
        <v>131</v>
      </c>
    </row>
    <row r="2" spans="1:7" ht="8.25" customHeight="1">
      <c r="A2" s="832"/>
      <c r="B2" s="833"/>
      <c r="C2" s="467" t="s">
        <v>65</v>
      </c>
      <c r="D2" s="834"/>
      <c r="E2" s="835"/>
      <c r="F2" s="831" t="s">
        <v>65</v>
      </c>
      <c r="G2" s="831"/>
    </row>
    <row r="3" spans="1:62" s="473" customFormat="1" ht="11.25" customHeight="1">
      <c r="A3" s="468"/>
      <c r="B3" s="469"/>
      <c r="C3" s="469"/>
      <c r="D3" s="469" t="s">
        <v>132</v>
      </c>
      <c r="E3" s="608"/>
      <c r="F3" s="471">
        <v>40372</v>
      </c>
      <c r="G3" s="472">
        <v>41036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473" customFormat="1" ht="10.5" customHeight="1">
      <c r="A4" s="474" t="s">
        <v>133</v>
      </c>
      <c r="B4" s="475" t="s">
        <v>134</v>
      </c>
      <c r="C4" s="476">
        <v>234.5</v>
      </c>
      <c r="D4" s="477" t="s">
        <v>135</v>
      </c>
      <c r="E4" s="608"/>
      <c r="F4" s="471"/>
      <c r="G4" s="47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473" customFormat="1" ht="10.5" customHeight="1">
      <c r="A5" s="474" t="s">
        <v>1630</v>
      </c>
      <c r="B5" s="475" t="s">
        <v>1631</v>
      </c>
      <c r="C5" s="476">
        <v>29.5</v>
      </c>
      <c r="D5" s="477" t="s">
        <v>1632</v>
      </c>
      <c r="E5" s="608"/>
      <c r="F5" s="471"/>
      <c r="G5" s="47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s="473" customFormat="1" ht="10.5" customHeight="1">
      <c r="A6" s="474" t="s">
        <v>761</v>
      </c>
      <c r="B6" s="475" t="s">
        <v>1633</v>
      </c>
      <c r="C6" s="476">
        <v>400</v>
      </c>
      <c r="D6" s="477" t="s">
        <v>1634</v>
      </c>
      <c r="E6" s="608"/>
      <c r="F6" s="471"/>
      <c r="G6" s="47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s="479" customFormat="1" ht="11.25" customHeight="1">
      <c r="A7" s="478"/>
      <c r="B7" s="469"/>
      <c r="C7" s="469"/>
      <c r="D7" s="469" t="s">
        <v>136</v>
      </c>
      <c r="E7" s="608"/>
      <c r="F7" s="471">
        <v>2240</v>
      </c>
      <c r="G7" s="472">
        <v>4103.9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s="470" customFormat="1" ht="11.25" customHeight="1">
      <c r="A8" s="474" t="s">
        <v>137</v>
      </c>
      <c r="B8" s="480" t="s">
        <v>138</v>
      </c>
      <c r="C8" s="481">
        <v>62</v>
      </c>
      <c r="D8" s="480" t="s">
        <v>139</v>
      </c>
      <c r="E8" s="608"/>
      <c r="F8" s="482"/>
      <c r="G8" s="483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s="470" customFormat="1" ht="11.25" customHeight="1">
      <c r="A9" s="474" t="s">
        <v>140</v>
      </c>
      <c r="B9" s="480" t="s">
        <v>138</v>
      </c>
      <c r="C9" s="481">
        <v>596.4</v>
      </c>
      <c r="D9" s="480" t="s">
        <v>142</v>
      </c>
      <c r="E9" s="608">
        <v>29008</v>
      </c>
      <c r="F9" s="482"/>
      <c r="G9" s="483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s="470" customFormat="1" ht="11.25" customHeight="1">
      <c r="A10" s="474" t="s">
        <v>1635</v>
      </c>
      <c r="B10" s="480" t="s">
        <v>1631</v>
      </c>
      <c r="C10" s="481">
        <v>589.3</v>
      </c>
      <c r="D10" s="480" t="s">
        <v>142</v>
      </c>
      <c r="E10" s="608">
        <v>29008</v>
      </c>
      <c r="F10" s="482"/>
      <c r="G10" s="483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s="470" customFormat="1" ht="11.25" customHeight="1">
      <c r="A11" s="474" t="s">
        <v>1636</v>
      </c>
      <c r="B11" s="480" t="s">
        <v>1637</v>
      </c>
      <c r="C11" s="481">
        <v>5.3</v>
      </c>
      <c r="D11" s="480" t="s">
        <v>1638</v>
      </c>
      <c r="E11" s="608">
        <v>24004</v>
      </c>
      <c r="F11" s="482"/>
      <c r="G11" s="48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s="470" customFormat="1" ht="11.25" customHeight="1">
      <c r="A12" s="474" t="s">
        <v>637</v>
      </c>
      <c r="B12" s="480" t="s">
        <v>1633</v>
      </c>
      <c r="C12" s="481">
        <v>25</v>
      </c>
      <c r="D12" s="480" t="s">
        <v>1639</v>
      </c>
      <c r="E12" s="608"/>
      <c r="F12" s="482"/>
      <c r="G12" s="483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s="470" customFormat="1" ht="11.25" customHeight="1">
      <c r="A13" s="474" t="s">
        <v>1640</v>
      </c>
      <c r="B13" s="480" t="s">
        <v>1641</v>
      </c>
      <c r="C13" s="481">
        <v>585.9</v>
      </c>
      <c r="D13" s="480" t="s">
        <v>142</v>
      </c>
      <c r="E13" s="608">
        <v>29008</v>
      </c>
      <c r="F13" s="482"/>
      <c r="G13" s="48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s="488" customFormat="1" ht="11.25" customHeight="1">
      <c r="A14" s="484"/>
      <c r="B14" s="485"/>
      <c r="C14" s="486"/>
      <c r="D14" s="487" t="s">
        <v>143</v>
      </c>
      <c r="E14" s="608"/>
      <c r="F14" s="471">
        <v>47137</v>
      </c>
      <c r="G14" s="472">
        <v>137362.3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s="473" customFormat="1" ht="10.5" customHeight="1">
      <c r="A15" s="474" t="s">
        <v>144</v>
      </c>
      <c r="B15" s="475" t="s">
        <v>145</v>
      </c>
      <c r="C15" s="476">
        <v>4073.1</v>
      </c>
      <c r="D15" s="477" t="s">
        <v>146</v>
      </c>
      <c r="E15" s="608"/>
      <c r="F15" s="471"/>
      <c r="G15" s="47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s="473" customFormat="1" ht="10.5" customHeight="1">
      <c r="A16" s="474" t="s">
        <v>147</v>
      </c>
      <c r="B16" s="475" t="s">
        <v>134</v>
      </c>
      <c r="C16" s="476">
        <v>-1814</v>
      </c>
      <c r="D16" s="477" t="s">
        <v>135</v>
      </c>
      <c r="E16" s="608"/>
      <c r="F16" s="471"/>
      <c r="G16" s="47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s="473" customFormat="1" ht="10.5" customHeight="1">
      <c r="A17" s="474" t="s">
        <v>148</v>
      </c>
      <c r="B17" s="475" t="s">
        <v>134</v>
      </c>
      <c r="C17" s="476">
        <v>-1052</v>
      </c>
      <c r="D17" s="477" t="s">
        <v>135</v>
      </c>
      <c r="E17" s="608"/>
      <c r="F17" s="471"/>
      <c r="G17" s="47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s="473" customFormat="1" ht="10.5" customHeight="1">
      <c r="A18" s="474" t="s">
        <v>149</v>
      </c>
      <c r="B18" s="475" t="s">
        <v>150</v>
      </c>
      <c r="C18" s="476">
        <v>-194</v>
      </c>
      <c r="D18" s="477" t="s">
        <v>151</v>
      </c>
      <c r="E18" s="608"/>
      <c r="F18" s="471"/>
      <c r="G18" s="47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s="473" customFormat="1" ht="10.5" customHeight="1">
      <c r="A19" s="474" t="s">
        <v>152</v>
      </c>
      <c r="B19" s="475" t="s">
        <v>153</v>
      </c>
      <c r="C19" s="476">
        <v>-279.8</v>
      </c>
      <c r="D19" s="477" t="s">
        <v>154</v>
      </c>
      <c r="E19" s="608"/>
      <c r="F19" s="471"/>
      <c r="G19" s="47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s="473" customFormat="1" ht="10.5" customHeight="1">
      <c r="A20" s="474" t="s">
        <v>155</v>
      </c>
      <c r="B20" s="475" t="s">
        <v>156</v>
      </c>
      <c r="C20" s="476">
        <v>3870</v>
      </c>
      <c r="D20" s="477" t="s">
        <v>157</v>
      </c>
      <c r="E20" s="608"/>
      <c r="F20" s="471"/>
      <c r="G20" s="47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s="473" customFormat="1" ht="10.5" customHeight="1">
      <c r="A21" s="474" t="s">
        <v>158</v>
      </c>
      <c r="B21" s="475" t="s">
        <v>159</v>
      </c>
      <c r="C21" s="476">
        <v>39521</v>
      </c>
      <c r="D21" s="477" t="s">
        <v>160</v>
      </c>
      <c r="E21" s="609">
        <v>17259</v>
      </c>
      <c r="F21" s="471"/>
      <c r="G21" s="47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s="473" customFormat="1" ht="10.5" customHeight="1">
      <c r="A22" s="474" t="s">
        <v>161</v>
      </c>
      <c r="B22" s="475" t="s">
        <v>159</v>
      </c>
      <c r="C22" s="476">
        <v>2200</v>
      </c>
      <c r="D22" s="477" t="s">
        <v>162</v>
      </c>
      <c r="E22" s="608"/>
      <c r="F22" s="471"/>
      <c r="G22" s="47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s="473" customFormat="1" ht="10.5" customHeight="1">
      <c r="A23" s="474" t="s">
        <v>163</v>
      </c>
      <c r="B23" s="475" t="s">
        <v>159</v>
      </c>
      <c r="C23" s="476">
        <v>-240</v>
      </c>
      <c r="D23" s="477" t="s">
        <v>164</v>
      </c>
      <c r="E23" s="608"/>
      <c r="F23" s="471"/>
      <c r="G23" s="47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s="473" customFormat="1" ht="10.5" customHeight="1">
      <c r="A24" s="474" t="s">
        <v>165</v>
      </c>
      <c r="B24" s="475" t="s">
        <v>159</v>
      </c>
      <c r="C24" s="476">
        <v>-1950</v>
      </c>
      <c r="D24" s="477" t="s">
        <v>166</v>
      </c>
      <c r="E24" s="608"/>
      <c r="F24" s="471"/>
      <c r="G24" s="47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s="473" customFormat="1" ht="10.5" customHeight="1">
      <c r="A25" s="474" t="s">
        <v>167</v>
      </c>
      <c r="B25" s="475" t="s">
        <v>138</v>
      </c>
      <c r="C25" s="476"/>
      <c r="D25" s="477" t="s">
        <v>1672</v>
      </c>
      <c r="E25" s="608"/>
      <c r="F25" s="471"/>
      <c r="G25" s="47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s="473" customFormat="1" ht="10.5" customHeight="1">
      <c r="A26" s="474" t="s">
        <v>1673</v>
      </c>
      <c r="B26" s="475" t="s">
        <v>1674</v>
      </c>
      <c r="C26" s="476">
        <v>3667</v>
      </c>
      <c r="D26" s="477" t="s">
        <v>160</v>
      </c>
      <c r="E26" s="609">
        <v>17259</v>
      </c>
      <c r="F26" s="471"/>
      <c r="G26" s="47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s="473" customFormat="1" ht="10.5" customHeight="1">
      <c r="A27" s="474" t="s">
        <v>1675</v>
      </c>
      <c r="B27" s="475" t="s">
        <v>1674</v>
      </c>
      <c r="C27" s="476">
        <v>-1070</v>
      </c>
      <c r="D27" s="477" t="s">
        <v>1676</v>
      </c>
      <c r="E27" s="608"/>
      <c r="F27" s="471"/>
      <c r="G27" s="47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s="473" customFormat="1" ht="10.5" customHeight="1">
      <c r="A28" s="474" t="s">
        <v>1677</v>
      </c>
      <c r="B28" s="475" t="s">
        <v>1674</v>
      </c>
      <c r="C28" s="476">
        <v>-890</v>
      </c>
      <c r="D28" s="477" t="s">
        <v>1678</v>
      </c>
      <c r="E28" s="608"/>
      <c r="F28" s="471"/>
      <c r="G28" s="47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s="473" customFormat="1" ht="10.5" customHeight="1">
      <c r="A29" s="474" t="s">
        <v>1679</v>
      </c>
      <c r="B29" s="475" t="s">
        <v>1680</v>
      </c>
      <c r="C29" s="476">
        <v>20</v>
      </c>
      <c r="D29" s="477" t="s">
        <v>1632</v>
      </c>
      <c r="E29" s="608"/>
      <c r="F29" s="471"/>
      <c r="G29" s="47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s="473" customFormat="1" ht="10.5" customHeight="1">
      <c r="A30" s="474" t="s">
        <v>1681</v>
      </c>
      <c r="B30" s="475" t="s">
        <v>1680</v>
      </c>
      <c r="C30" s="476">
        <v>40</v>
      </c>
      <c r="D30" s="477" t="s">
        <v>1632</v>
      </c>
      <c r="E30" s="608"/>
      <c r="F30" s="471"/>
      <c r="G30" s="47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s="473" customFormat="1" ht="10.5" customHeight="1">
      <c r="A31" s="474" t="s">
        <v>707</v>
      </c>
      <c r="B31" s="475" t="s">
        <v>1633</v>
      </c>
      <c r="C31" s="476">
        <v>44324</v>
      </c>
      <c r="D31" s="477" t="s">
        <v>160</v>
      </c>
      <c r="E31" s="609">
        <v>17259</v>
      </c>
      <c r="F31" s="471"/>
      <c r="G31" s="47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s="488" customFormat="1" ht="11.25" customHeight="1">
      <c r="A32" s="484"/>
      <c r="B32" s="485"/>
      <c r="C32" s="486"/>
      <c r="D32" s="487" t="s">
        <v>168</v>
      </c>
      <c r="E32" s="608"/>
      <c r="F32" s="471">
        <v>5379</v>
      </c>
      <c r="G32" s="472">
        <v>5607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1:62" s="470" customFormat="1" ht="11.25" customHeight="1">
      <c r="A33" s="474" t="s">
        <v>169</v>
      </c>
      <c r="B33" s="489" t="s">
        <v>159</v>
      </c>
      <c r="C33" s="490">
        <v>-7</v>
      </c>
      <c r="D33" s="477" t="s">
        <v>170</v>
      </c>
      <c r="E33" s="608"/>
      <c r="F33" s="471"/>
      <c r="G33" s="47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1:62" s="470" customFormat="1" ht="11.25" customHeight="1">
      <c r="A34" s="474" t="s">
        <v>171</v>
      </c>
      <c r="B34" s="489" t="s">
        <v>138</v>
      </c>
      <c r="C34" s="490">
        <v>235</v>
      </c>
      <c r="D34" s="477" t="s">
        <v>172</v>
      </c>
      <c r="E34" s="608"/>
      <c r="F34" s="471"/>
      <c r="G34" s="472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1:62" s="488" customFormat="1" ht="11.25" customHeight="1">
      <c r="A35" s="484"/>
      <c r="B35" s="485"/>
      <c r="C35" s="486"/>
      <c r="D35" s="491" t="s">
        <v>173</v>
      </c>
      <c r="E35" s="608"/>
      <c r="F35" s="471">
        <v>20540</v>
      </c>
      <c r="G35" s="472">
        <v>24585.4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1:62" s="473" customFormat="1" ht="10.5" customHeight="1">
      <c r="A36" s="474" t="s">
        <v>174</v>
      </c>
      <c r="B36" s="475" t="s">
        <v>175</v>
      </c>
      <c r="C36" s="476">
        <v>200</v>
      </c>
      <c r="D36" s="477" t="s">
        <v>176</v>
      </c>
      <c r="E36" s="608"/>
      <c r="F36" s="471"/>
      <c r="G36" s="472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1:62" s="473" customFormat="1" ht="10.5" customHeight="1">
      <c r="A37" s="474" t="s">
        <v>177</v>
      </c>
      <c r="B37" s="475" t="s">
        <v>175</v>
      </c>
      <c r="C37" s="476">
        <v>292</v>
      </c>
      <c r="D37" s="477" t="s">
        <v>178</v>
      </c>
      <c r="E37" s="608"/>
      <c r="F37" s="471"/>
      <c r="G37" s="47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</row>
    <row r="38" spans="1:62" s="473" customFormat="1" ht="10.5" customHeight="1">
      <c r="A38" s="474" t="s">
        <v>163</v>
      </c>
      <c r="B38" s="475" t="s">
        <v>159</v>
      </c>
      <c r="C38" s="476">
        <v>-250</v>
      </c>
      <c r="D38" s="477" t="s">
        <v>179</v>
      </c>
      <c r="E38" s="608"/>
      <c r="F38" s="471"/>
      <c r="G38" s="47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</row>
    <row r="39" spans="1:62" s="473" customFormat="1" ht="10.5" customHeight="1">
      <c r="A39" s="474" t="s">
        <v>1682</v>
      </c>
      <c r="B39" s="475" t="s">
        <v>1674</v>
      </c>
      <c r="C39" s="476">
        <v>-280</v>
      </c>
      <c r="D39" s="477" t="s">
        <v>1683</v>
      </c>
      <c r="E39" s="608"/>
      <c r="F39" s="471"/>
      <c r="G39" s="47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</row>
    <row r="40" spans="1:62" s="473" customFormat="1" ht="10.5" customHeight="1">
      <c r="A40" s="474" t="s">
        <v>1684</v>
      </c>
      <c r="B40" s="475" t="s">
        <v>1631</v>
      </c>
      <c r="C40" s="476">
        <v>35</v>
      </c>
      <c r="D40" s="477" t="s">
        <v>1685</v>
      </c>
      <c r="E40" s="608"/>
      <c r="F40" s="471"/>
      <c r="G40" s="47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</row>
    <row r="41" spans="1:62" s="473" customFormat="1" ht="10.5" customHeight="1">
      <c r="A41" s="474" t="s">
        <v>1686</v>
      </c>
      <c r="B41" s="475" t="s">
        <v>1687</v>
      </c>
      <c r="C41" s="476">
        <v>-690</v>
      </c>
      <c r="D41" s="477" t="s">
        <v>1688</v>
      </c>
      <c r="E41" s="608"/>
      <c r="F41" s="471"/>
      <c r="G41" s="47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</row>
    <row r="42" spans="1:62" s="473" customFormat="1" ht="10.5" customHeight="1">
      <c r="A42" s="474" t="s">
        <v>1689</v>
      </c>
      <c r="B42" s="475" t="s">
        <v>1637</v>
      </c>
      <c r="C42" s="476">
        <v>-90</v>
      </c>
      <c r="D42" s="477" t="s">
        <v>1690</v>
      </c>
      <c r="E42" s="608"/>
      <c r="F42" s="471"/>
      <c r="G42" s="47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</row>
    <row r="43" spans="1:62" s="473" customFormat="1" ht="10.5" customHeight="1">
      <c r="A43" s="474" t="s">
        <v>1691</v>
      </c>
      <c r="B43" s="475" t="s">
        <v>1633</v>
      </c>
      <c r="C43" s="476">
        <v>1572.1</v>
      </c>
      <c r="D43" s="477" t="s">
        <v>1692</v>
      </c>
      <c r="E43" s="608">
        <v>95289</v>
      </c>
      <c r="F43" s="471"/>
      <c r="G43" s="47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</row>
    <row r="44" spans="1:62" s="473" customFormat="1" ht="10.5" customHeight="1">
      <c r="A44" s="474" t="s">
        <v>944</v>
      </c>
      <c r="B44" s="475" t="s">
        <v>1633</v>
      </c>
      <c r="C44" s="476">
        <v>175.3</v>
      </c>
      <c r="D44" s="477" t="s">
        <v>1692</v>
      </c>
      <c r="E44" s="608">
        <v>95290</v>
      </c>
      <c r="F44" s="471"/>
      <c r="G44" s="472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</row>
    <row r="45" spans="1:62" s="473" customFormat="1" ht="10.5" customHeight="1">
      <c r="A45" s="474" t="s">
        <v>33</v>
      </c>
      <c r="B45" s="475" t="s">
        <v>1633</v>
      </c>
      <c r="C45" s="476">
        <v>3081</v>
      </c>
      <c r="D45" s="477" t="s">
        <v>1692</v>
      </c>
      <c r="E45" s="608" t="s">
        <v>1693</v>
      </c>
      <c r="F45" s="471"/>
      <c r="G45" s="472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62" s="470" customFormat="1" ht="11.25" customHeight="1">
      <c r="A46" s="474"/>
      <c r="B46" s="475"/>
      <c r="C46" s="490"/>
      <c r="D46" s="491" t="s">
        <v>180</v>
      </c>
      <c r="E46" s="608"/>
      <c r="F46" s="471">
        <v>90237</v>
      </c>
      <c r="G46" s="472">
        <v>105490.3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</row>
    <row r="47" spans="1:62" s="473" customFormat="1" ht="10.5" customHeight="1">
      <c r="A47" s="474" t="s">
        <v>181</v>
      </c>
      <c r="B47" s="475" t="s">
        <v>182</v>
      </c>
      <c r="C47" s="476">
        <v>9572</v>
      </c>
      <c r="D47" s="477" t="s">
        <v>183</v>
      </c>
      <c r="E47" s="608"/>
      <c r="F47" s="471"/>
      <c r="G47" s="472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</row>
    <row r="48" spans="1:62" s="473" customFormat="1" ht="10.5" customHeight="1">
      <c r="A48" s="474" t="s">
        <v>184</v>
      </c>
      <c r="B48" s="475" t="s">
        <v>145</v>
      </c>
      <c r="C48" s="476">
        <v>1020</v>
      </c>
      <c r="D48" s="477" t="s">
        <v>185</v>
      </c>
      <c r="E48" s="608"/>
      <c r="F48" s="471"/>
      <c r="G48" s="47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</row>
    <row r="49" spans="1:62" s="473" customFormat="1" ht="10.5" customHeight="1">
      <c r="A49" s="474" t="s">
        <v>1694</v>
      </c>
      <c r="B49" s="475" t="s">
        <v>1680</v>
      </c>
      <c r="C49" s="476">
        <v>150</v>
      </c>
      <c r="D49" s="477" t="s">
        <v>1695</v>
      </c>
      <c r="E49" s="608"/>
      <c r="F49" s="471"/>
      <c r="G49" s="472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</row>
    <row r="50" spans="1:62" s="473" customFormat="1" ht="10.5" customHeight="1">
      <c r="A50" s="474" t="s">
        <v>1696</v>
      </c>
      <c r="B50" s="475" t="s">
        <v>1637</v>
      </c>
      <c r="C50" s="476">
        <v>14</v>
      </c>
      <c r="D50" s="477" t="s">
        <v>1697</v>
      </c>
      <c r="E50" s="608"/>
      <c r="F50" s="471"/>
      <c r="G50" s="47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</row>
    <row r="51" spans="1:62" s="473" customFormat="1" ht="10.5" customHeight="1">
      <c r="A51" s="474" t="s">
        <v>780</v>
      </c>
      <c r="B51" s="475" t="s">
        <v>1633</v>
      </c>
      <c r="C51" s="476">
        <v>197.3</v>
      </c>
      <c r="D51" s="477" t="s">
        <v>1698</v>
      </c>
      <c r="E51" s="608"/>
      <c r="F51" s="471"/>
      <c r="G51" s="472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</row>
    <row r="52" spans="1:62" s="473" customFormat="1" ht="10.5" customHeight="1">
      <c r="A52" s="474" t="s">
        <v>1699</v>
      </c>
      <c r="B52" s="475" t="s">
        <v>1641</v>
      </c>
      <c r="C52" s="476">
        <v>4300</v>
      </c>
      <c r="D52" s="477" t="s">
        <v>1700</v>
      </c>
      <c r="E52" s="608"/>
      <c r="F52" s="471"/>
      <c r="G52" s="47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</row>
    <row r="53" spans="1:62" s="488" customFormat="1" ht="11.25" customHeight="1">
      <c r="A53" s="484"/>
      <c r="B53" s="485"/>
      <c r="C53" s="486"/>
      <c r="D53" s="487" t="s">
        <v>186</v>
      </c>
      <c r="E53" s="608"/>
      <c r="F53" s="471">
        <v>35952</v>
      </c>
      <c r="G53" s="472">
        <v>41130.3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</row>
    <row r="54" spans="1:62" s="473" customFormat="1" ht="10.5" customHeight="1">
      <c r="A54" s="474" t="s">
        <v>187</v>
      </c>
      <c r="B54" s="475" t="s">
        <v>188</v>
      </c>
      <c r="C54" s="476">
        <v>-50</v>
      </c>
      <c r="D54" s="477" t="s">
        <v>189</v>
      </c>
      <c r="E54" s="608"/>
      <c r="F54" s="471"/>
      <c r="G54" s="472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</row>
    <row r="55" spans="1:62" s="473" customFormat="1" ht="10.5" customHeight="1">
      <c r="A55" s="474" t="s">
        <v>190</v>
      </c>
      <c r="B55" s="475" t="s">
        <v>145</v>
      </c>
      <c r="C55" s="476">
        <v>2200</v>
      </c>
      <c r="D55" s="477" t="s">
        <v>185</v>
      </c>
      <c r="E55" s="608"/>
      <c r="F55" s="471"/>
      <c r="G55" s="47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</row>
    <row r="56" spans="1:62" s="473" customFormat="1" ht="21.75" customHeight="1">
      <c r="A56" s="474" t="s">
        <v>161</v>
      </c>
      <c r="B56" s="475" t="s">
        <v>159</v>
      </c>
      <c r="C56" s="476">
        <v>0</v>
      </c>
      <c r="D56" s="477" t="s">
        <v>191</v>
      </c>
      <c r="E56" s="609">
        <v>98031</v>
      </c>
      <c r="F56" s="471"/>
      <c r="G56" s="472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</row>
    <row r="57" spans="1:62" s="473" customFormat="1" ht="10.5" customHeight="1">
      <c r="A57" s="474" t="s">
        <v>192</v>
      </c>
      <c r="B57" s="475" t="s">
        <v>159</v>
      </c>
      <c r="C57" s="476">
        <v>105.2</v>
      </c>
      <c r="D57" s="477" t="s">
        <v>193</v>
      </c>
      <c r="E57" s="608">
        <v>97188</v>
      </c>
      <c r="F57" s="471"/>
      <c r="G57" s="47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</row>
    <row r="58" spans="1:62" s="473" customFormat="1" ht="10.5" customHeight="1">
      <c r="A58" s="474" t="s">
        <v>1701</v>
      </c>
      <c r="B58" s="475" t="s">
        <v>1674</v>
      </c>
      <c r="C58" s="476">
        <v>44</v>
      </c>
      <c r="D58" s="477" t="s">
        <v>1702</v>
      </c>
      <c r="E58" s="608">
        <v>17258</v>
      </c>
      <c r="F58" s="471"/>
      <c r="G58" s="47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62" s="473" customFormat="1" ht="10.5" customHeight="1">
      <c r="A59" s="474" t="s">
        <v>1677</v>
      </c>
      <c r="B59" s="475" t="s">
        <v>1674</v>
      </c>
      <c r="C59" s="476">
        <v>-1100</v>
      </c>
      <c r="D59" s="477" t="s">
        <v>1703</v>
      </c>
      <c r="E59" s="608"/>
      <c r="F59" s="471"/>
      <c r="G59" s="47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2" s="473" customFormat="1" ht="10.5" customHeight="1">
      <c r="A60" s="474" t="s">
        <v>1704</v>
      </c>
      <c r="B60" s="475" t="s">
        <v>1705</v>
      </c>
      <c r="C60" s="476">
        <v>981.2</v>
      </c>
      <c r="D60" s="477" t="s">
        <v>1706</v>
      </c>
      <c r="E60" s="608">
        <v>98290</v>
      </c>
      <c r="F60" s="471"/>
      <c r="G60" s="47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1:62" s="473" customFormat="1" ht="10.5" customHeight="1">
      <c r="A61" s="474" t="s">
        <v>1707</v>
      </c>
      <c r="B61" s="475" t="s">
        <v>1708</v>
      </c>
      <c r="C61" s="476">
        <v>1100</v>
      </c>
      <c r="D61" s="477" t="s">
        <v>1709</v>
      </c>
      <c r="E61" s="609">
        <v>98031</v>
      </c>
      <c r="F61" s="471"/>
      <c r="G61" s="47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1:62" s="473" customFormat="1" ht="10.5" customHeight="1">
      <c r="A62" s="474" t="s">
        <v>1710</v>
      </c>
      <c r="B62" s="475" t="s">
        <v>1631</v>
      </c>
      <c r="C62" s="476">
        <v>350</v>
      </c>
      <c r="D62" s="477" t="s">
        <v>1711</v>
      </c>
      <c r="E62" s="609">
        <v>98250</v>
      </c>
      <c r="F62" s="471"/>
      <c r="G62" s="47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1:62" s="473" customFormat="1" ht="10.5" customHeight="1">
      <c r="A63" s="474" t="s">
        <v>1712</v>
      </c>
      <c r="B63" s="475" t="s">
        <v>1687</v>
      </c>
      <c r="C63" s="476">
        <v>7.4</v>
      </c>
      <c r="D63" s="477" t="s">
        <v>193</v>
      </c>
      <c r="E63" s="608">
        <v>97188</v>
      </c>
      <c r="F63" s="471"/>
      <c r="G63" s="472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</row>
    <row r="64" spans="1:62" s="473" customFormat="1" ht="10.5" customHeight="1">
      <c r="A64" s="474" t="s">
        <v>741</v>
      </c>
      <c r="B64" s="475" t="s">
        <v>1633</v>
      </c>
      <c r="C64" s="476">
        <v>789.5</v>
      </c>
      <c r="D64" s="477" t="s">
        <v>1709</v>
      </c>
      <c r="E64" s="609">
        <v>98031</v>
      </c>
      <c r="F64" s="471"/>
      <c r="G64" s="472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</row>
    <row r="65" spans="1:62" s="473" customFormat="1" ht="10.5" customHeight="1">
      <c r="A65" s="474" t="s">
        <v>1713</v>
      </c>
      <c r="B65" s="475" t="s">
        <v>1633</v>
      </c>
      <c r="C65" s="476">
        <v>20</v>
      </c>
      <c r="D65" s="477" t="s">
        <v>1714</v>
      </c>
      <c r="E65" s="609">
        <v>98074</v>
      </c>
      <c r="F65" s="471"/>
      <c r="G65" s="472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1:62" s="473" customFormat="1" ht="10.5" customHeight="1">
      <c r="A66" s="474" t="s">
        <v>1715</v>
      </c>
      <c r="B66" s="475" t="s">
        <v>1641</v>
      </c>
      <c r="C66" s="476">
        <v>133.4</v>
      </c>
      <c r="D66" s="477" t="s">
        <v>1716</v>
      </c>
      <c r="E66" s="609">
        <v>98116</v>
      </c>
      <c r="F66" s="471"/>
      <c r="G66" s="472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1:62" s="473" customFormat="1" ht="10.5" customHeight="1">
      <c r="A67" s="474" t="s">
        <v>1717</v>
      </c>
      <c r="B67" s="475" t="s">
        <v>1641</v>
      </c>
      <c r="C67" s="476">
        <v>597.6</v>
      </c>
      <c r="D67" s="477" t="s">
        <v>1716</v>
      </c>
      <c r="E67" s="609">
        <v>98116</v>
      </c>
      <c r="F67" s="471"/>
      <c r="G67" s="472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1:62" s="470" customFormat="1" ht="10.5" customHeight="1">
      <c r="A68" s="474"/>
      <c r="B68" s="475"/>
      <c r="C68" s="490"/>
      <c r="D68" s="487" t="s">
        <v>194</v>
      </c>
      <c r="E68" s="608"/>
      <c r="F68" s="492">
        <v>341</v>
      </c>
      <c r="G68" s="493">
        <v>341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1:62" s="488" customFormat="1" ht="11.25" customHeight="1">
      <c r="A69" s="484"/>
      <c r="B69" s="485"/>
      <c r="C69" s="486"/>
      <c r="D69" s="487" t="s">
        <v>195</v>
      </c>
      <c r="E69" s="608"/>
      <c r="F69" s="471">
        <v>143</v>
      </c>
      <c r="G69" s="472">
        <v>193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1:62" s="470" customFormat="1" ht="11.25" customHeight="1">
      <c r="A70" s="474" t="s">
        <v>1718</v>
      </c>
      <c r="B70" s="489" t="s">
        <v>1631</v>
      </c>
      <c r="C70" s="490">
        <v>50</v>
      </c>
      <c r="D70" s="477" t="s">
        <v>1632</v>
      </c>
      <c r="E70" s="608"/>
      <c r="F70" s="482"/>
      <c r="G70" s="483"/>
      <c r="H70"/>
      <c r="I70"/>
      <c r="J70"/>
      <c r="K70"/>
      <c r="L70"/>
      <c r="M70"/>
      <c r="N70"/>
      <c r="O70"/>
      <c r="P70"/>
      <c r="Q70"/>
      <c r="R70"/>
      <c r="S70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41"/>
      <c r="BE70" s="241"/>
      <c r="BF70" s="241"/>
      <c r="BG70" s="241"/>
      <c r="BH70" s="241"/>
      <c r="BI70" s="241"/>
      <c r="BJ70" s="241"/>
    </row>
    <row r="71" spans="1:62" s="488" customFormat="1" ht="11.25" customHeight="1">
      <c r="A71" s="484"/>
      <c r="B71" s="485"/>
      <c r="C71" s="486"/>
      <c r="D71" s="494" t="s">
        <v>196</v>
      </c>
      <c r="E71" s="608"/>
      <c r="F71" s="471">
        <v>4080</v>
      </c>
      <c r="G71" s="472">
        <v>2797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1:62" s="473" customFormat="1" ht="10.5" customHeight="1">
      <c r="A72" s="474" t="s">
        <v>197</v>
      </c>
      <c r="B72" s="475" t="s">
        <v>145</v>
      </c>
      <c r="C72" s="476">
        <v>300</v>
      </c>
      <c r="D72" s="477" t="s">
        <v>185</v>
      </c>
      <c r="E72" s="608"/>
      <c r="F72" s="471"/>
      <c r="G72" s="4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1:62" s="473" customFormat="1" ht="10.5" customHeight="1">
      <c r="A73" s="474" t="s">
        <v>198</v>
      </c>
      <c r="B73" s="475" t="s">
        <v>182</v>
      </c>
      <c r="C73" s="476">
        <v>-100</v>
      </c>
      <c r="D73" s="477" t="s">
        <v>199</v>
      </c>
      <c r="E73" s="608"/>
      <c r="F73" s="471"/>
      <c r="G73" s="472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1:62" s="473" customFormat="1" ht="10.5" customHeight="1">
      <c r="A74" s="474" t="s">
        <v>200</v>
      </c>
      <c r="B74" s="475" t="s">
        <v>138</v>
      </c>
      <c r="C74" s="476">
        <v>500</v>
      </c>
      <c r="D74" s="477" t="s">
        <v>201</v>
      </c>
      <c r="E74" s="608"/>
      <c r="F74" s="471"/>
      <c r="G74" s="47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1:62" s="473" customFormat="1" ht="10.5" customHeight="1">
      <c r="A75" s="474" t="s">
        <v>1719</v>
      </c>
      <c r="B75" s="475" t="s">
        <v>1720</v>
      </c>
      <c r="C75" s="476">
        <v>-1683</v>
      </c>
      <c r="D75" s="477" t="s">
        <v>199</v>
      </c>
      <c r="E75" s="608"/>
      <c r="F75" s="471"/>
      <c r="G75" s="47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1:62" s="473" customFormat="1" ht="10.5" customHeight="1">
      <c r="A76" s="474" t="s">
        <v>1721</v>
      </c>
      <c r="B76" s="475" t="s">
        <v>1637</v>
      </c>
      <c r="C76" s="476">
        <v>-300</v>
      </c>
      <c r="D76" s="477" t="s">
        <v>1722</v>
      </c>
      <c r="E76" s="608"/>
      <c r="F76" s="471"/>
      <c r="G76" s="47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1:62" s="488" customFormat="1" ht="11.25" customHeight="1">
      <c r="A77" s="484"/>
      <c r="B77" s="485"/>
      <c r="C77" s="486"/>
      <c r="D77" s="487" t="s">
        <v>202</v>
      </c>
      <c r="E77" s="608"/>
      <c r="F77" s="471">
        <v>800</v>
      </c>
      <c r="G77" s="472">
        <v>1800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1:62" s="473" customFormat="1" ht="10.5" customHeight="1">
      <c r="A78" s="474" t="s">
        <v>203</v>
      </c>
      <c r="B78" s="475" t="s">
        <v>175</v>
      </c>
      <c r="C78" s="476">
        <v>1000</v>
      </c>
      <c r="D78" s="477" t="s">
        <v>204</v>
      </c>
      <c r="E78" s="608"/>
      <c r="F78" s="471"/>
      <c r="G78" s="472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1:62" s="488" customFormat="1" ht="11.25" customHeight="1">
      <c r="A79" s="484"/>
      <c r="B79" s="485"/>
      <c r="C79" s="486"/>
      <c r="D79" s="487" t="s">
        <v>205</v>
      </c>
      <c r="E79" s="608"/>
      <c r="F79" s="471">
        <v>350</v>
      </c>
      <c r="G79" s="472">
        <v>350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1:62" s="488" customFormat="1" ht="11.25" customHeight="1">
      <c r="A80" s="484"/>
      <c r="B80" s="485"/>
      <c r="C80" s="486"/>
      <c r="D80" s="487" t="s">
        <v>206</v>
      </c>
      <c r="E80" s="608"/>
      <c r="F80" s="471">
        <v>11180</v>
      </c>
      <c r="G80" s="472">
        <v>11180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1:62" s="488" customFormat="1" ht="11.25" customHeight="1">
      <c r="A81" s="484"/>
      <c r="B81" s="485"/>
      <c r="C81" s="486"/>
      <c r="D81" s="487" t="s">
        <v>207</v>
      </c>
      <c r="E81" s="608"/>
      <c r="F81" s="471">
        <v>163860</v>
      </c>
      <c r="G81" s="472">
        <v>206320.4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1:62" s="473" customFormat="1" ht="10.5" customHeight="1">
      <c r="A82" s="474" t="s">
        <v>208</v>
      </c>
      <c r="B82" s="475" t="s">
        <v>145</v>
      </c>
      <c r="C82" s="476">
        <v>10875</v>
      </c>
      <c r="D82" s="477" t="s">
        <v>185</v>
      </c>
      <c r="E82" s="608"/>
      <c r="F82" s="471"/>
      <c r="G82" s="47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</row>
    <row r="83" spans="1:62" s="473" customFormat="1" ht="10.5" customHeight="1">
      <c r="A83" s="474" t="s">
        <v>209</v>
      </c>
      <c r="B83" s="475" t="s">
        <v>175</v>
      </c>
      <c r="C83" s="476">
        <v>150</v>
      </c>
      <c r="D83" s="477" t="s">
        <v>210</v>
      </c>
      <c r="E83" s="608"/>
      <c r="F83" s="471"/>
      <c r="G83" s="47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</row>
    <row r="84" spans="1:62" s="473" customFormat="1" ht="10.5" customHeight="1">
      <c r="A84" s="474" t="s">
        <v>211</v>
      </c>
      <c r="B84" s="475" t="s">
        <v>175</v>
      </c>
      <c r="C84" s="476">
        <v>7340.9</v>
      </c>
      <c r="D84" s="477" t="s">
        <v>212</v>
      </c>
      <c r="E84" s="608"/>
      <c r="F84" s="471"/>
      <c r="G84" s="472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</row>
    <row r="85" spans="1:62" s="473" customFormat="1" ht="10.5" customHeight="1">
      <c r="A85" s="474" t="s">
        <v>165</v>
      </c>
      <c r="B85" s="475" t="s">
        <v>159</v>
      </c>
      <c r="C85" s="476">
        <v>1950</v>
      </c>
      <c r="D85" s="477" t="s">
        <v>213</v>
      </c>
      <c r="E85" s="608"/>
      <c r="F85" s="471"/>
      <c r="G85" s="472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</row>
    <row r="86" spans="1:62" s="473" customFormat="1" ht="10.5" customHeight="1">
      <c r="A86" s="474" t="s">
        <v>1723</v>
      </c>
      <c r="B86" s="475" t="s">
        <v>1705</v>
      </c>
      <c r="C86" s="476">
        <v>3280</v>
      </c>
      <c r="D86" s="477" t="s">
        <v>1724</v>
      </c>
      <c r="E86" s="608"/>
      <c r="F86" s="471"/>
      <c r="G86" s="47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</row>
    <row r="87" spans="1:62" s="473" customFormat="1" ht="10.5" customHeight="1">
      <c r="A87" s="474" t="s">
        <v>1725</v>
      </c>
      <c r="B87" s="475" t="s">
        <v>1726</v>
      </c>
      <c r="C87" s="476">
        <v>15802.4</v>
      </c>
      <c r="D87" s="477" t="s">
        <v>1727</v>
      </c>
      <c r="E87" s="608"/>
      <c r="F87" s="471"/>
      <c r="G87" s="472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</row>
    <row r="88" spans="1:62" s="473" customFormat="1" ht="10.5" customHeight="1">
      <c r="A88" s="474" t="s">
        <v>1728</v>
      </c>
      <c r="B88" s="475" t="s">
        <v>1729</v>
      </c>
      <c r="C88" s="476">
        <v>120</v>
      </c>
      <c r="D88" s="477" t="s">
        <v>1730</v>
      </c>
      <c r="E88" s="608">
        <v>22059</v>
      </c>
      <c r="F88" s="471"/>
      <c r="G88" s="47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</row>
    <row r="89" spans="1:62" s="473" customFormat="1" ht="11.25" customHeight="1">
      <c r="A89" s="474" t="s">
        <v>785</v>
      </c>
      <c r="B89" s="475" t="s">
        <v>1633</v>
      </c>
      <c r="C89" s="476">
        <v>234.4</v>
      </c>
      <c r="D89" s="477" t="s">
        <v>1692</v>
      </c>
      <c r="E89" s="622">
        <v>98281.98589</v>
      </c>
      <c r="F89" s="471"/>
      <c r="G89" s="472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</row>
    <row r="90" spans="1:62" s="473" customFormat="1" ht="11.25" customHeight="1">
      <c r="A90" s="474" t="s">
        <v>1459</v>
      </c>
      <c r="B90" s="475" t="s">
        <v>1633</v>
      </c>
      <c r="C90" s="476">
        <v>213.1</v>
      </c>
      <c r="D90" s="477" t="s">
        <v>1731</v>
      </c>
      <c r="E90" s="622"/>
      <c r="F90" s="471"/>
      <c r="G90" s="472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</row>
    <row r="91" spans="1:62" s="473" customFormat="1" ht="11.25" customHeight="1">
      <c r="A91" s="474" t="s">
        <v>1732</v>
      </c>
      <c r="B91" s="475" t="s">
        <v>1633</v>
      </c>
      <c r="C91" s="476">
        <v>2271</v>
      </c>
      <c r="D91" s="477" t="s">
        <v>1733</v>
      </c>
      <c r="E91" s="622" t="s">
        <v>1734</v>
      </c>
      <c r="F91" s="471"/>
      <c r="G91" s="472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</row>
    <row r="92" spans="1:62" s="473" customFormat="1" ht="11.25" customHeight="1">
      <c r="A92" s="474" t="s">
        <v>1735</v>
      </c>
      <c r="B92" s="475" t="s">
        <v>1633</v>
      </c>
      <c r="C92" s="476">
        <v>223.6</v>
      </c>
      <c r="D92" s="477" t="s">
        <v>1736</v>
      </c>
      <c r="E92" s="622"/>
      <c r="F92" s="471"/>
      <c r="G92" s="47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</row>
    <row r="93" spans="1:62" s="3" customFormat="1" ht="11.25" customHeight="1">
      <c r="A93" s="495"/>
      <c r="B93" s="496"/>
      <c r="C93" s="11"/>
      <c r="D93" s="487" t="s">
        <v>214</v>
      </c>
      <c r="E93" s="2"/>
      <c r="F93" s="471">
        <v>22500</v>
      </c>
      <c r="G93" s="472">
        <v>24250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</row>
    <row r="94" spans="1:62" s="473" customFormat="1" ht="10.5" customHeight="1">
      <c r="A94" s="474" t="s">
        <v>215</v>
      </c>
      <c r="B94" s="475" t="s">
        <v>216</v>
      </c>
      <c r="C94" s="476">
        <v>300</v>
      </c>
      <c r="D94" s="477" t="s">
        <v>217</v>
      </c>
      <c r="E94" s="608"/>
      <c r="F94" s="471"/>
      <c r="G94" s="472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</row>
    <row r="95" spans="1:62" s="473" customFormat="1" ht="10.5" customHeight="1">
      <c r="A95" s="474" t="s">
        <v>1737</v>
      </c>
      <c r="B95" s="475" t="s">
        <v>1705</v>
      </c>
      <c r="C95" s="476">
        <v>1400</v>
      </c>
      <c r="D95" s="477" t="s">
        <v>1738</v>
      </c>
      <c r="E95" s="608"/>
      <c r="F95" s="471"/>
      <c r="G95" s="472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</row>
    <row r="96" spans="1:62" s="473" customFormat="1" ht="10.5" customHeight="1">
      <c r="A96" s="474" t="s">
        <v>1739</v>
      </c>
      <c r="B96" s="475" t="s">
        <v>1641</v>
      </c>
      <c r="C96" s="476">
        <v>50</v>
      </c>
      <c r="D96" s="477" t="s">
        <v>1740</v>
      </c>
      <c r="E96" s="608">
        <v>98116</v>
      </c>
      <c r="F96" s="471"/>
      <c r="G96" s="472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</row>
    <row r="97" spans="1:62" s="470" customFormat="1" ht="11.25" customHeight="1">
      <c r="A97" s="474"/>
      <c r="B97" s="485"/>
      <c r="C97" s="486"/>
      <c r="D97" s="487" t="s">
        <v>218</v>
      </c>
      <c r="E97" s="608"/>
      <c r="F97" s="471">
        <v>1830</v>
      </c>
      <c r="G97" s="472">
        <v>1893.2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 s="470" customFormat="1" ht="11.25" customHeight="1">
      <c r="A98" s="474" t="s">
        <v>1741</v>
      </c>
      <c r="B98" s="489" t="s">
        <v>1633</v>
      </c>
      <c r="C98" s="490">
        <v>63.2</v>
      </c>
      <c r="D98" s="477" t="s">
        <v>408</v>
      </c>
      <c r="E98" s="608"/>
      <c r="F98" s="482"/>
      <c r="G98" s="483"/>
      <c r="H98"/>
      <c r="I98"/>
      <c r="J98"/>
      <c r="K98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41"/>
      <c r="AQ98" s="241"/>
      <c r="AR98" s="241"/>
      <c r="AS98" s="241"/>
      <c r="AT98" s="241"/>
      <c r="AU98" s="241"/>
      <c r="AV98" s="241"/>
      <c r="AW98" s="241"/>
      <c r="AX98" s="241"/>
      <c r="AY98" s="241"/>
      <c r="AZ98" s="241"/>
      <c r="BA98" s="241"/>
      <c r="BB98" s="241"/>
      <c r="BC98" s="241"/>
      <c r="BD98" s="241"/>
      <c r="BE98" s="241"/>
      <c r="BF98" s="241"/>
      <c r="BG98" s="241"/>
      <c r="BH98" s="241"/>
      <c r="BI98" s="241"/>
      <c r="BJ98" s="241"/>
    </row>
    <row r="99" spans="1:62" s="470" customFormat="1" ht="11.25" customHeight="1">
      <c r="A99" s="474"/>
      <c r="B99" s="485"/>
      <c r="C99" s="486"/>
      <c r="D99" s="487" t="s">
        <v>219</v>
      </c>
      <c r="E99" s="608"/>
      <c r="F99" s="471">
        <v>169090</v>
      </c>
      <c r="G99" s="472">
        <v>174326.4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</row>
    <row r="100" spans="1:62" s="473" customFormat="1" ht="10.5" customHeight="1">
      <c r="A100" s="474" t="s">
        <v>220</v>
      </c>
      <c r="B100" s="475" t="s">
        <v>134</v>
      </c>
      <c r="C100" s="476">
        <v>1546.6</v>
      </c>
      <c r="D100" s="477" t="s">
        <v>135</v>
      </c>
      <c r="E100" s="608"/>
      <c r="F100" s="471"/>
      <c r="G100" s="472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</row>
    <row r="101" spans="1:62" s="473" customFormat="1" ht="10.5" customHeight="1">
      <c r="A101" s="474" t="s">
        <v>152</v>
      </c>
      <c r="B101" s="475" t="s">
        <v>153</v>
      </c>
      <c r="C101" s="476">
        <v>965.8</v>
      </c>
      <c r="D101" s="477" t="s">
        <v>221</v>
      </c>
      <c r="E101" s="608"/>
      <c r="F101" s="471"/>
      <c r="G101" s="472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</row>
    <row r="102" spans="1:62" s="473" customFormat="1" ht="10.5" customHeight="1">
      <c r="A102" s="474" t="s">
        <v>1704</v>
      </c>
      <c r="B102" s="475" t="s">
        <v>1705</v>
      </c>
      <c r="C102" s="476">
        <v>1917</v>
      </c>
      <c r="D102" s="477" t="s">
        <v>1706</v>
      </c>
      <c r="E102" s="608">
        <v>98290</v>
      </c>
      <c r="F102" s="471"/>
      <c r="G102" s="47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</row>
    <row r="103" spans="1:62" s="473" customFormat="1" ht="10.5" customHeight="1">
      <c r="A103" s="474" t="s">
        <v>1742</v>
      </c>
      <c r="B103" s="475" t="s">
        <v>1720</v>
      </c>
      <c r="C103" s="476">
        <v>797</v>
      </c>
      <c r="D103" s="477" t="s">
        <v>1743</v>
      </c>
      <c r="E103" s="608">
        <v>98250</v>
      </c>
      <c r="F103" s="471"/>
      <c r="G103" s="472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</row>
    <row r="104" spans="1:62" s="473" customFormat="1" ht="10.5" customHeight="1">
      <c r="A104" s="474" t="s">
        <v>1713</v>
      </c>
      <c r="B104" s="475" t="s">
        <v>1720</v>
      </c>
      <c r="C104" s="476">
        <v>10</v>
      </c>
      <c r="D104" s="477" t="s">
        <v>1714</v>
      </c>
      <c r="E104" s="608">
        <v>98074</v>
      </c>
      <c r="F104" s="471"/>
      <c r="G104" s="472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</row>
    <row r="105" spans="1:62" s="3" customFormat="1" ht="11.25" customHeight="1">
      <c r="A105" s="495"/>
      <c r="B105" s="496"/>
      <c r="C105" s="11"/>
      <c r="D105" s="487" t="s">
        <v>222</v>
      </c>
      <c r="E105" s="2"/>
      <c r="F105" s="471">
        <v>0</v>
      </c>
      <c r="G105" s="472">
        <v>1865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</row>
    <row r="106" spans="1:62" s="470" customFormat="1" ht="10.5" customHeight="1">
      <c r="A106" s="474" t="s">
        <v>198</v>
      </c>
      <c r="B106" s="677" t="s">
        <v>182</v>
      </c>
      <c r="C106" s="490">
        <v>120</v>
      </c>
      <c r="D106" s="477" t="s">
        <v>1744</v>
      </c>
      <c r="E106" s="608"/>
      <c r="F106" s="482"/>
      <c r="G106" s="483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</row>
    <row r="107" spans="1:62" s="470" customFormat="1" ht="11.25" customHeight="1">
      <c r="A107" s="474" t="s">
        <v>169</v>
      </c>
      <c r="B107" s="489" t="s">
        <v>159</v>
      </c>
      <c r="C107" s="490">
        <v>7</v>
      </c>
      <c r="D107" s="477" t="s">
        <v>223</v>
      </c>
      <c r="E107" s="608"/>
      <c r="F107" s="471"/>
      <c r="G107" s="472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</row>
    <row r="108" spans="1:62" s="470" customFormat="1" ht="11.25" customHeight="1">
      <c r="A108" s="474" t="s">
        <v>1719</v>
      </c>
      <c r="B108" s="489" t="s">
        <v>1720</v>
      </c>
      <c r="C108" s="490">
        <v>1683</v>
      </c>
      <c r="D108" s="477" t="s">
        <v>1745</v>
      </c>
      <c r="E108" s="608"/>
      <c r="F108" s="471"/>
      <c r="G108" s="472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</row>
    <row r="109" spans="1:62" s="470" customFormat="1" ht="11.25" customHeight="1">
      <c r="A109" s="474" t="s">
        <v>774</v>
      </c>
      <c r="B109" s="489" t="s">
        <v>1633</v>
      </c>
      <c r="C109" s="490">
        <v>55</v>
      </c>
      <c r="D109" s="477" t="s">
        <v>1746</v>
      </c>
      <c r="E109" s="608"/>
      <c r="F109" s="471"/>
      <c r="G109" s="472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s="3" customFormat="1" ht="11.25" customHeight="1">
      <c r="A110" s="495"/>
      <c r="B110" s="496"/>
      <c r="C110" s="11"/>
      <c r="D110" s="487" t="s">
        <v>224</v>
      </c>
      <c r="E110" s="2"/>
      <c r="F110" s="471">
        <v>8584</v>
      </c>
      <c r="G110" s="472">
        <v>9579.5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</row>
    <row r="111" spans="1:62" s="473" customFormat="1" ht="10.5" customHeight="1">
      <c r="A111" s="474" t="s">
        <v>225</v>
      </c>
      <c r="B111" s="475" t="s">
        <v>145</v>
      </c>
      <c r="C111" s="476">
        <v>750</v>
      </c>
      <c r="D111" s="477" t="s">
        <v>185</v>
      </c>
      <c r="E111" s="608"/>
      <c r="F111" s="471"/>
      <c r="G111" s="47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</row>
    <row r="112" spans="1:62" s="473" customFormat="1" ht="10.5" customHeight="1">
      <c r="A112" s="474" t="s">
        <v>1747</v>
      </c>
      <c r="B112" s="475" t="s">
        <v>1631</v>
      </c>
      <c r="C112" s="476">
        <v>68.9</v>
      </c>
      <c r="D112" s="477" t="s">
        <v>1748</v>
      </c>
      <c r="E112" s="608"/>
      <c r="F112" s="471"/>
      <c r="G112" s="47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</row>
    <row r="113" spans="1:62" s="473" customFormat="1" ht="10.5" customHeight="1">
      <c r="A113" s="474" t="s">
        <v>1749</v>
      </c>
      <c r="B113" s="475" t="s">
        <v>1631</v>
      </c>
      <c r="C113" s="476">
        <v>56.7</v>
      </c>
      <c r="D113" s="477" t="s">
        <v>1750</v>
      </c>
      <c r="E113" s="608"/>
      <c r="F113" s="471"/>
      <c r="G113" s="47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</row>
    <row r="114" spans="1:62" s="473" customFormat="1" ht="10.5" customHeight="1">
      <c r="A114" s="474" t="s">
        <v>1751</v>
      </c>
      <c r="B114" s="475" t="s">
        <v>1633</v>
      </c>
      <c r="C114" s="476">
        <v>119.9</v>
      </c>
      <c r="D114" s="477" t="s">
        <v>1752</v>
      </c>
      <c r="E114" s="608"/>
      <c r="F114" s="471"/>
      <c r="G114" s="472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</row>
    <row r="115" spans="1:62" s="488" customFormat="1" ht="11.25" customHeight="1">
      <c r="A115" s="474"/>
      <c r="B115" s="497"/>
      <c r="C115" s="498"/>
      <c r="D115" s="523" t="s">
        <v>1753</v>
      </c>
      <c r="E115" s="608"/>
      <c r="F115" s="471">
        <v>9590</v>
      </c>
      <c r="G115" s="472">
        <v>20682.8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</row>
    <row r="116" spans="1:62" s="488" customFormat="1" ht="11.25" customHeight="1">
      <c r="A116" s="474"/>
      <c r="B116" s="497"/>
      <c r="C116" s="498"/>
      <c r="D116" s="523" t="s">
        <v>265</v>
      </c>
      <c r="E116" s="608"/>
      <c r="F116" s="471"/>
      <c r="G116" s="47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</row>
    <row r="117" spans="1:62" s="488" customFormat="1" ht="11.25" customHeight="1">
      <c r="A117" s="836" t="s">
        <v>1754</v>
      </c>
      <c r="B117" s="836"/>
      <c r="C117" s="506">
        <v>12892.8</v>
      </c>
      <c r="D117" s="506" t="s">
        <v>1755</v>
      </c>
      <c r="E117" s="608"/>
      <c r="F117" s="471"/>
      <c r="G117" s="472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</row>
    <row r="118" spans="1:62" s="488" customFormat="1" ht="11.25" customHeight="1">
      <c r="A118" s="474" t="s">
        <v>1756</v>
      </c>
      <c r="B118" s="474" t="s">
        <v>1720</v>
      </c>
      <c r="C118" s="506">
        <v>-700</v>
      </c>
      <c r="D118" s="506" t="s">
        <v>1757</v>
      </c>
      <c r="E118" s="608"/>
      <c r="F118" s="471"/>
      <c r="G118" s="472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</row>
    <row r="119" spans="1:62" s="488" customFormat="1" ht="11.25" customHeight="1">
      <c r="A119" s="474" t="s">
        <v>1758</v>
      </c>
      <c r="B119" s="474" t="s">
        <v>1708</v>
      </c>
      <c r="C119" s="506">
        <v>-1600</v>
      </c>
      <c r="D119" s="506" t="s">
        <v>1759</v>
      </c>
      <c r="E119" s="608"/>
      <c r="F119" s="471"/>
      <c r="G119" s="472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</row>
    <row r="120" spans="1:62" s="488" customFormat="1" ht="11.25" customHeight="1">
      <c r="A120" s="474" t="s">
        <v>1760</v>
      </c>
      <c r="B120" s="474" t="s">
        <v>1633</v>
      </c>
      <c r="C120" s="506">
        <v>500</v>
      </c>
      <c r="D120" s="506" t="s">
        <v>1761</v>
      </c>
      <c r="E120" s="608"/>
      <c r="F120" s="471"/>
      <c r="G120" s="472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</row>
    <row r="121" spans="1:62" s="488" customFormat="1" ht="11.25" customHeight="1">
      <c r="A121" s="474"/>
      <c r="B121" s="497"/>
      <c r="C121" s="615"/>
      <c r="D121" s="487" t="s">
        <v>1762</v>
      </c>
      <c r="E121" s="608"/>
      <c r="F121" s="471">
        <v>2908</v>
      </c>
      <c r="G121" s="472">
        <v>1574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</row>
    <row r="122" spans="1:62" s="473" customFormat="1" ht="10.5" customHeight="1">
      <c r="A122" s="474" t="s">
        <v>226</v>
      </c>
      <c r="B122" s="475" t="s">
        <v>150</v>
      </c>
      <c r="C122" s="476">
        <v>5000</v>
      </c>
      <c r="D122" s="477" t="s">
        <v>227</v>
      </c>
      <c r="E122" s="608"/>
      <c r="F122" s="471"/>
      <c r="G122" s="47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</row>
    <row r="123" spans="1:62" s="473" customFormat="1" ht="10.5" customHeight="1">
      <c r="A123" s="836" t="s">
        <v>1754</v>
      </c>
      <c r="B123" s="836"/>
      <c r="C123" s="476">
        <v>-6334</v>
      </c>
      <c r="D123" s="551" t="s">
        <v>1763</v>
      </c>
      <c r="E123" s="608"/>
      <c r="F123" s="471"/>
      <c r="G123" s="472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</row>
    <row r="124" spans="1:62" s="488" customFormat="1" ht="11.25" customHeight="1">
      <c r="A124" s="474"/>
      <c r="B124" s="497"/>
      <c r="C124" s="615"/>
      <c r="D124" s="487" t="s">
        <v>1764</v>
      </c>
      <c r="E124" s="608"/>
      <c r="F124" s="471">
        <v>12370</v>
      </c>
      <c r="G124" s="472">
        <v>5811.2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</row>
    <row r="125" spans="1:62" s="488" customFormat="1" ht="11.25" customHeight="1">
      <c r="A125" s="836" t="s">
        <v>1754</v>
      </c>
      <c r="B125" s="836"/>
      <c r="C125" s="615">
        <v>-6558.8</v>
      </c>
      <c r="D125" s="551" t="s">
        <v>1763</v>
      </c>
      <c r="E125" s="608"/>
      <c r="F125" s="471"/>
      <c r="G125" s="472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</row>
    <row r="126" spans="1:62" s="470" customFormat="1" ht="11.25" customHeight="1">
      <c r="A126" s="474"/>
      <c r="B126" s="497"/>
      <c r="C126" s="483"/>
      <c r="D126" s="487" t="s">
        <v>228</v>
      </c>
      <c r="E126" s="608"/>
      <c r="F126" s="471">
        <v>350</v>
      </c>
      <c r="G126" s="472">
        <v>462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</row>
    <row r="127" spans="1:62" s="470" customFormat="1" ht="11.25" customHeight="1">
      <c r="A127" s="474" t="s">
        <v>1765</v>
      </c>
      <c r="B127" s="497" t="s">
        <v>1674</v>
      </c>
      <c r="C127" s="483">
        <v>112</v>
      </c>
      <c r="D127" s="551" t="s">
        <v>1766</v>
      </c>
      <c r="E127" s="608"/>
      <c r="F127" s="471"/>
      <c r="G127" s="472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</row>
    <row r="128" spans="1:62" s="470" customFormat="1" ht="11.25" customHeight="1">
      <c r="A128" s="474"/>
      <c r="B128" s="497"/>
      <c r="C128" s="483"/>
      <c r="D128" s="487" t="s">
        <v>229</v>
      </c>
      <c r="E128" s="608"/>
      <c r="F128" s="471">
        <v>4049</v>
      </c>
      <c r="G128" s="472">
        <v>4081.9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</row>
    <row r="129" spans="1:62" s="473" customFormat="1" ht="10.5" customHeight="1">
      <c r="A129" s="474" t="s">
        <v>230</v>
      </c>
      <c r="B129" s="475" t="s">
        <v>134</v>
      </c>
      <c r="C129" s="476">
        <v>32.9</v>
      </c>
      <c r="D129" s="477" t="s">
        <v>135</v>
      </c>
      <c r="E129" s="608"/>
      <c r="F129" s="471"/>
      <c r="G129" s="472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</row>
    <row r="130" spans="1:62" s="512" customFormat="1" ht="12" customHeight="1">
      <c r="A130" s="499" t="s">
        <v>231</v>
      </c>
      <c r="B130" s="508"/>
      <c r="C130" s="509"/>
      <c r="D130" s="510"/>
      <c r="E130" s="611"/>
      <c r="F130" s="511">
        <f>SUM(F3:F128)</f>
        <v>653882</v>
      </c>
      <c r="G130" s="509">
        <f>SUM(G3:G128)</f>
        <v>826822.6</v>
      </c>
      <c r="H130"/>
      <c r="I130"/>
      <c r="J130"/>
      <c r="K130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</row>
    <row r="131" spans="1:7" ht="10.5" customHeight="1">
      <c r="A131" s="500"/>
      <c r="B131" s="501"/>
      <c r="C131" s="502"/>
      <c r="D131" s="503"/>
      <c r="E131" s="610"/>
      <c r="F131" s="504"/>
      <c r="G131" s="505"/>
    </row>
    <row r="132" spans="1:62" s="488" customFormat="1" ht="12.75" customHeight="1">
      <c r="A132" s="474"/>
      <c r="B132" s="497"/>
      <c r="C132" s="498"/>
      <c r="D132" s="487" t="s">
        <v>232</v>
      </c>
      <c r="E132" s="608"/>
      <c r="F132" s="471">
        <v>1313</v>
      </c>
      <c r="G132" s="472">
        <v>7494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</row>
    <row r="133" spans="1:62" s="473" customFormat="1" ht="10.5" customHeight="1">
      <c r="A133" s="474" t="s">
        <v>233</v>
      </c>
      <c r="B133" s="475" t="s">
        <v>145</v>
      </c>
      <c r="C133" s="476">
        <v>150</v>
      </c>
      <c r="D133" s="477" t="s">
        <v>146</v>
      </c>
      <c r="E133" s="608"/>
      <c r="F133" s="471"/>
      <c r="G133" s="472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</row>
    <row r="134" spans="1:62" s="473" customFormat="1" ht="10.5" customHeight="1">
      <c r="A134" s="474" t="s">
        <v>234</v>
      </c>
      <c r="B134" s="475" t="s">
        <v>235</v>
      </c>
      <c r="C134" s="476">
        <v>2542</v>
      </c>
      <c r="D134" s="477" t="s">
        <v>236</v>
      </c>
      <c r="E134" s="609">
        <v>33150</v>
      </c>
      <c r="F134" s="471"/>
      <c r="G134" s="472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</row>
    <row r="135" spans="1:62" s="473" customFormat="1" ht="10.5" customHeight="1">
      <c r="A135" s="474" t="s">
        <v>163</v>
      </c>
      <c r="B135" s="475" t="s">
        <v>159</v>
      </c>
      <c r="C135" s="476">
        <v>490</v>
      </c>
      <c r="D135" s="477" t="s">
        <v>242</v>
      </c>
      <c r="E135" s="609"/>
      <c r="F135" s="471"/>
      <c r="G135" s="472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</row>
    <row r="136" spans="1:62" s="473" customFormat="1" ht="10.5" customHeight="1">
      <c r="A136" s="474" t="s">
        <v>1686</v>
      </c>
      <c r="B136" s="475" t="s">
        <v>1687</v>
      </c>
      <c r="C136" s="476">
        <v>80</v>
      </c>
      <c r="D136" s="477" t="s">
        <v>1767</v>
      </c>
      <c r="E136" s="609"/>
      <c r="F136" s="471"/>
      <c r="G136" s="472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s="473" customFormat="1" ht="10.5" customHeight="1">
      <c r="A137" s="474" t="s">
        <v>1768</v>
      </c>
      <c r="B137" s="475" t="s">
        <v>1633</v>
      </c>
      <c r="C137" s="476">
        <v>2919</v>
      </c>
      <c r="D137" s="477" t="s">
        <v>236</v>
      </c>
      <c r="E137" s="609">
        <v>33150</v>
      </c>
      <c r="F137" s="471"/>
      <c r="G137" s="472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s="488" customFormat="1" ht="12.75" customHeight="1">
      <c r="A138" s="474"/>
      <c r="B138" s="497"/>
      <c r="C138" s="506"/>
      <c r="D138" s="487" t="s">
        <v>243</v>
      </c>
      <c r="E138" s="609"/>
      <c r="F138" s="471">
        <v>500</v>
      </c>
      <c r="G138" s="472">
        <v>1467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 s="473" customFormat="1" ht="10.5" customHeight="1">
      <c r="A139" s="474" t="s">
        <v>244</v>
      </c>
      <c r="B139" s="475" t="s">
        <v>235</v>
      </c>
      <c r="C139" s="476">
        <v>817</v>
      </c>
      <c r="D139" s="477" t="s">
        <v>236</v>
      </c>
      <c r="E139" s="609">
        <v>33150</v>
      </c>
      <c r="F139" s="471"/>
      <c r="G139" s="472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spans="1:62" s="473" customFormat="1" ht="10.5" customHeight="1">
      <c r="A140" s="474" t="s">
        <v>1769</v>
      </c>
      <c r="B140" s="475" t="s">
        <v>1633</v>
      </c>
      <c r="C140" s="476">
        <v>150</v>
      </c>
      <c r="D140" s="477" t="s">
        <v>236</v>
      </c>
      <c r="E140" s="609">
        <v>33150</v>
      </c>
      <c r="F140" s="471"/>
      <c r="G140" s="472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</row>
    <row r="141" spans="1:62" s="488" customFormat="1" ht="12.75" customHeight="1">
      <c r="A141" s="474"/>
      <c r="B141" s="497"/>
      <c r="C141" s="506"/>
      <c r="D141" s="487" t="s">
        <v>245</v>
      </c>
      <c r="E141" s="609"/>
      <c r="F141" s="471">
        <v>1022</v>
      </c>
      <c r="G141" s="472">
        <v>6156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1:62" s="473" customFormat="1" ht="10.5" customHeight="1">
      <c r="A142" s="474" t="s">
        <v>246</v>
      </c>
      <c r="B142" s="475" t="s">
        <v>235</v>
      </c>
      <c r="C142" s="476">
        <v>2615</v>
      </c>
      <c r="D142" s="477" t="s">
        <v>236</v>
      </c>
      <c r="E142" s="609">
        <v>33150</v>
      </c>
      <c r="F142" s="471"/>
      <c r="G142" s="47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1:62" s="473" customFormat="1" ht="10.5" customHeight="1">
      <c r="A143" s="474" t="s">
        <v>1770</v>
      </c>
      <c r="B143" s="475" t="s">
        <v>1633</v>
      </c>
      <c r="C143" s="476">
        <v>2519</v>
      </c>
      <c r="D143" s="477" t="s">
        <v>236</v>
      </c>
      <c r="E143" s="609">
        <v>33150</v>
      </c>
      <c r="F143" s="471"/>
      <c r="G143" s="472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62" s="488" customFormat="1" ht="12.75" customHeight="1">
      <c r="A144" s="474"/>
      <c r="B144" s="497"/>
      <c r="C144" s="506"/>
      <c r="D144" s="487" t="s">
        <v>247</v>
      </c>
      <c r="E144" s="609"/>
      <c r="F144" s="471">
        <v>993</v>
      </c>
      <c r="G144" s="472">
        <v>4465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</row>
    <row r="145" spans="1:62" s="473" customFormat="1" ht="10.5" customHeight="1">
      <c r="A145" s="474" t="s">
        <v>248</v>
      </c>
      <c r="B145" s="475" t="s">
        <v>235</v>
      </c>
      <c r="C145" s="476">
        <v>1648</v>
      </c>
      <c r="D145" s="477" t="s">
        <v>236</v>
      </c>
      <c r="E145" s="609">
        <v>33150</v>
      </c>
      <c r="F145" s="471"/>
      <c r="G145" s="472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</row>
    <row r="146" spans="1:62" s="473" customFormat="1" ht="10.5" customHeight="1">
      <c r="A146" s="474" t="s">
        <v>1771</v>
      </c>
      <c r="B146" s="475" t="s">
        <v>1637</v>
      </c>
      <c r="C146" s="476">
        <v>104</v>
      </c>
      <c r="D146" s="477" t="s">
        <v>1772</v>
      </c>
      <c r="E146" s="609"/>
      <c r="F146" s="471"/>
      <c r="G146" s="472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</row>
    <row r="147" spans="1:62" s="473" customFormat="1" ht="10.5" customHeight="1">
      <c r="A147" s="474" t="s">
        <v>1773</v>
      </c>
      <c r="B147" s="475" t="s">
        <v>1633</v>
      </c>
      <c r="C147" s="476">
        <v>1720</v>
      </c>
      <c r="D147" s="477" t="s">
        <v>236</v>
      </c>
      <c r="E147" s="609">
        <v>33150</v>
      </c>
      <c r="F147" s="471"/>
      <c r="G147" s="472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</row>
    <row r="148" spans="1:62" s="488" customFormat="1" ht="12.75" customHeight="1">
      <c r="A148" s="474"/>
      <c r="B148" s="497"/>
      <c r="C148" s="506"/>
      <c r="D148" s="487" t="s">
        <v>249</v>
      </c>
      <c r="E148" s="609"/>
      <c r="F148" s="471">
        <v>2343</v>
      </c>
      <c r="G148" s="472">
        <v>6549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</row>
    <row r="149" spans="1:62" s="473" customFormat="1" ht="10.5" customHeight="1">
      <c r="A149" s="474" t="s">
        <v>250</v>
      </c>
      <c r="B149" s="475" t="s">
        <v>235</v>
      </c>
      <c r="C149" s="476">
        <v>2015</v>
      </c>
      <c r="D149" s="477" t="s">
        <v>236</v>
      </c>
      <c r="E149" s="609">
        <v>33150</v>
      </c>
      <c r="F149" s="471"/>
      <c r="G149" s="472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</row>
    <row r="150" spans="1:62" s="473" customFormat="1" ht="10.5" customHeight="1">
      <c r="A150" s="474" t="s">
        <v>251</v>
      </c>
      <c r="B150" s="475" t="s">
        <v>138</v>
      </c>
      <c r="C150" s="476">
        <v>25</v>
      </c>
      <c r="D150" s="477" t="s">
        <v>252</v>
      </c>
      <c r="E150" s="609">
        <v>33150</v>
      </c>
      <c r="F150" s="471"/>
      <c r="G150" s="472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</row>
    <row r="151" spans="1:62" s="473" customFormat="1" ht="10.5" customHeight="1">
      <c r="A151" s="474" t="s">
        <v>1689</v>
      </c>
      <c r="B151" s="475" t="s">
        <v>1637</v>
      </c>
      <c r="C151" s="476">
        <v>90</v>
      </c>
      <c r="D151" s="477" t="s">
        <v>1774</v>
      </c>
      <c r="E151" s="609"/>
      <c r="F151" s="471"/>
      <c r="G151" s="472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</row>
    <row r="152" spans="1:62" s="473" customFormat="1" ht="10.5" customHeight="1">
      <c r="A152" s="474" t="s">
        <v>1775</v>
      </c>
      <c r="B152" s="475" t="s">
        <v>1633</v>
      </c>
      <c r="C152" s="476">
        <v>2076</v>
      </c>
      <c r="D152" s="477" t="s">
        <v>236</v>
      </c>
      <c r="E152" s="609">
        <v>33150</v>
      </c>
      <c r="F152" s="471"/>
      <c r="G152" s="47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</row>
    <row r="153" spans="1:62" s="488" customFormat="1" ht="12.75" customHeight="1">
      <c r="A153" s="474"/>
      <c r="B153" s="497"/>
      <c r="C153" s="506"/>
      <c r="D153" s="487" t="s">
        <v>253</v>
      </c>
      <c r="E153" s="609"/>
      <c r="F153" s="471">
        <v>1678</v>
      </c>
      <c r="G153" s="472">
        <v>5690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</row>
    <row r="154" spans="1:62" s="473" customFormat="1" ht="10.5" customHeight="1">
      <c r="A154" s="474" t="s">
        <v>254</v>
      </c>
      <c r="B154" s="475" t="s">
        <v>235</v>
      </c>
      <c r="C154" s="476">
        <v>2050</v>
      </c>
      <c r="D154" s="477" t="s">
        <v>236</v>
      </c>
      <c r="E154" s="609">
        <v>33150</v>
      </c>
      <c r="F154" s="471"/>
      <c r="G154" s="472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</row>
    <row r="155" spans="1:62" s="473" customFormat="1" ht="10.5" customHeight="1">
      <c r="A155" s="474" t="s">
        <v>1776</v>
      </c>
      <c r="B155" s="475" t="s">
        <v>1633</v>
      </c>
      <c r="C155" s="476">
        <v>1962</v>
      </c>
      <c r="D155" s="477" t="s">
        <v>236</v>
      </c>
      <c r="E155" s="609">
        <v>33150</v>
      </c>
      <c r="F155" s="471"/>
      <c r="G155" s="472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</row>
    <row r="156" spans="1:62" s="488" customFormat="1" ht="12.75" customHeight="1">
      <c r="A156" s="474"/>
      <c r="B156" s="497"/>
      <c r="C156" s="506"/>
      <c r="D156" s="487" t="s">
        <v>255</v>
      </c>
      <c r="E156" s="609"/>
      <c r="F156" s="471">
        <v>570</v>
      </c>
      <c r="G156" s="472">
        <v>3320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</row>
    <row r="157" spans="1:62" s="473" customFormat="1" ht="10.5" customHeight="1">
      <c r="A157" s="474" t="s">
        <v>256</v>
      </c>
      <c r="B157" s="475" t="s">
        <v>235</v>
      </c>
      <c r="C157" s="476">
        <v>1898</v>
      </c>
      <c r="D157" s="477" t="s">
        <v>236</v>
      </c>
      <c r="E157" s="609">
        <v>33150</v>
      </c>
      <c r="F157" s="471"/>
      <c r="G157" s="472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</row>
    <row r="158" spans="1:62" s="473" customFormat="1" ht="10.5" customHeight="1">
      <c r="A158" s="474" t="s">
        <v>1777</v>
      </c>
      <c r="B158" s="475" t="s">
        <v>1633</v>
      </c>
      <c r="C158" s="476">
        <v>852</v>
      </c>
      <c r="D158" s="477" t="s">
        <v>236</v>
      </c>
      <c r="E158" s="609">
        <v>33150</v>
      </c>
      <c r="F158" s="471"/>
      <c r="G158" s="472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</row>
    <row r="159" spans="1:62" s="488" customFormat="1" ht="12.75" customHeight="1">
      <c r="A159" s="474"/>
      <c r="B159" s="497"/>
      <c r="C159" s="506"/>
      <c r="D159" s="487" t="s">
        <v>267</v>
      </c>
      <c r="E159" s="609"/>
      <c r="F159" s="471">
        <v>1013</v>
      </c>
      <c r="G159" s="472">
        <v>4769</v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</row>
    <row r="160" spans="1:62" s="473" customFormat="1" ht="10.5" customHeight="1">
      <c r="A160" s="474" t="s">
        <v>268</v>
      </c>
      <c r="B160" s="475" t="s">
        <v>235</v>
      </c>
      <c r="C160" s="476">
        <v>1866</v>
      </c>
      <c r="D160" s="477" t="s">
        <v>236</v>
      </c>
      <c r="E160" s="609">
        <v>33150</v>
      </c>
      <c r="F160" s="471"/>
      <c r="G160" s="472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</row>
    <row r="161" spans="1:62" s="473" customFormat="1" ht="10.5" customHeight="1">
      <c r="A161" s="474" t="s">
        <v>1778</v>
      </c>
      <c r="B161" s="475" t="s">
        <v>1674</v>
      </c>
      <c r="C161" s="476">
        <v>30</v>
      </c>
      <c r="D161" s="477" t="s">
        <v>1779</v>
      </c>
      <c r="E161" s="609"/>
      <c r="F161" s="471"/>
      <c r="G161" s="472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</row>
    <row r="162" spans="1:62" s="473" customFormat="1" ht="10.5" customHeight="1">
      <c r="A162" s="474" t="s">
        <v>1780</v>
      </c>
      <c r="B162" s="475" t="s">
        <v>1633</v>
      </c>
      <c r="C162" s="476">
        <v>1860</v>
      </c>
      <c r="D162" s="477" t="s">
        <v>236</v>
      </c>
      <c r="E162" s="609">
        <v>33150</v>
      </c>
      <c r="F162" s="471"/>
      <c r="G162" s="47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</row>
    <row r="163" spans="1:62" s="488" customFormat="1" ht="12.75" customHeight="1">
      <c r="A163" s="474"/>
      <c r="B163" s="497"/>
      <c r="C163" s="506"/>
      <c r="D163" s="487" t="s">
        <v>269</v>
      </c>
      <c r="E163" s="609"/>
      <c r="F163" s="471">
        <v>258</v>
      </c>
      <c r="G163" s="472">
        <v>2514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</row>
    <row r="164" spans="1:62" s="473" customFormat="1" ht="10.5" customHeight="1">
      <c r="A164" s="474" t="s">
        <v>270</v>
      </c>
      <c r="B164" s="475" t="s">
        <v>235</v>
      </c>
      <c r="C164" s="476">
        <v>1127</v>
      </c>
      <c r="D164" s="477" t="s">
        <v>236</v>
      </c>
      <c r="E164" s="609">
        <v>33150</v>
      </c>
      <c r="F164" s="471"/>
      <c r="G164" s="472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</row>
    <row r="165" spans="1:62" s="473" customFormat="1" ht="10.5" customHeight="1">
      <c r="A165" s="474" t="s">
        <v>1781</v>
      </c>
      <c r="B165" s="475" t="s">
        <v>1633</v>
      </c>
      <c r="C165" s="476">
        <v>1129</v>
      </c>
      <c r="D165" s="477" t="s">
        <v>236</v>
      </c>
      <c r="E165" s="609">
        <v>33150</v>
      </c>
      <c r="F165" s="471"/>
      <c r="G165" s="472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</row>
    <row r="166" spans="1:62" s="488" customFormat="1" ht="12.75" customHeight="1">
      <c r="A166" s="474"/>
      <c r="B166" s="497"/>
      <c r="C166" s="506"/>
      <c r="D166" s="487" t="s">
        <v>271</v>
      </c>
      <c r="E166" s="609"/>
      <c r="F166" s="471">
        <v>754</v>
      </c>
      <c r="G166" s="472">
        <v>5014</v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</row>
    <row r="167" spans="1:62" s="473" customFormat="1" ht="10.5" customHeight="1">
      <c r="A167" s="474" t="s">
        <v>272</v>
      </c>
      <c r="B167" s="475" t="s">
        <v>235</v>
      </c>
      <c r="C167" s="476">
        <v>1942</v>
      </c>
      <c r="D167" s="477" t="s">
        <v>236</v>
      </c>
      <c r="E167" s="609">
        <v>33150</v>
      </c>
      <c r="F167" s="471"/>
      <c r="G167" s="472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</row>
    <row r="168" spans="1:62" s="473" customFormat="1" ht="10.5" customHeight="1">
      <c r="A168" s="474" t="s">
        <v>1782</v>
      </c>
      <c r="B168" s="475" t="s">
        <v>1633</v>
      </c>
      <c r="C168" s="476">
        <v>2318</v>
      </c>
      <c r="D168" s="477" t="s">
        <v>236</v>
      </c>
      <c r="E168" s="609">
        <v>33150</v>
      </c>
      <c r="F168" s="471"/>
      <c r="G168" s="472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</row>
    <row r="169" spans="1:62" s="488" customFormat="1" ht="12.75" customHeight="1">
      <c r="A169" s="474"/>
      <c r="B169" s="497"/>
      <c r="C169" s="506"/>
      <c r="D169" s="487" t="s">
        <v>273</v>
      </c>
      <c r="E169" s="609"/>
      <c r="F169" s="471">
        <v>609</v>
      </c>
      <c r="G169" s="472">
        <v>2513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</row>
    <row r="170" spans="1:62" s="473" customFormat="1" ht="10.5" customHeight="1">
      <c r="A170" s="474" t="s">
        <v>274</v>
      </c>
      <c r="B170" s="475" t="s">
        <v>235</v>
      </c>
      <c r="C170" s="476">
        <v>884</v>
      </c>
      <c r="D170" s="477" t="s">
        <v>236</v>
      </c>
      <c r="E170" s="609">
        <v>33150</v>
      </c>
      <c r="F170" s="471"/>
      <c r="G170" s="472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</row>
    <row r="171" spans="1:62" s="473" customFormat="1" ht="10.5" customHeight="1">
      <c r="A171" s="474" t="s">
        <v>1783</v>
      </c>
      <c r="B171" s="475" t="s">
        <v>1633</v>
      </c>
      <c r="C171" s="476">
        <v>1020</v>
      </c>
      <c r="D171" s="477" t="s">
        <v>236</v>
      </c>
      <c r="E171" s="609">
        <v>33150</v>
      </c>
      <c r="F171" s="471"/>
      <c r="G171" s="472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</row>
    <row r="172" spans="1:62" s="488" customFormat="1" ht="12.75" customHeight="1">
      <c r="A172" s="474"/>
      <c r="B172" s="497"/>
      <c r="C172" s="506"/>
      <c r="D172" s="487" t="s">
        <v>275</v>
      </c>
      <c r="E172" s="608"/>
      <c r="F172" s="471">
        <v>3863</v>
      </c>
      <c r="G172" s="472">
        <v>21813</v>
      </c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</row>
    <row r="173" spans="1:62" s="488" customFormat="1" ht="11.25" customHeight="1">
      <c r="A173" s="474" t="s">
        <v>276</v>
      </c>
      <c r="B173" s="475" t="s">
        <v>235</v>
      </c>
      <c r="C173" s="490">
        <v>8849</v>
      </c>
      <c r="D173" s="477" t="s">
        <v>236</v>
      </c>
      <c r="E173" s="608">
        <v>33150</v>
      </c>
      <c r="F173" s="471"/>
      <c r="G173" s="472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</row>
    <row r="174" spans="1:62" s="473" customFormat="1" ht="10.5" customHeight="1">
      <c r="A174" s="474" t="s">
        <v>277</v>
      </c>
      <c r="B174" s="475" t="s">
        <v>138</v>
      </c>
      <c r="C174" s="476">
        <v>46</v>
      </c>
      <c r="D174" s="477" t="s">
        <v>252</v>
      </c>
      <c r="E174" s="609">
        <v>33150</v>
      </c>
      <c r="F174" s="471"/>
      <c r="G174" s="472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</row>
    <row r="175" spans="1:62" s="473" customFormat="1" ht="10.5" customHeight="1">
      <c r="A175" s="474" t="s">
        <v>1784</v>
      </c>
      <c r="B175" s="475" t="s">
        <v>1633</v>
      </c>
      <c r="C175" s="476">
        <v>8947</v>
      </c>
      <c r="D175" s="477" t="s">
        <v>236</v>
      </c>
      <c r="E175" s="609">
        <v>33150</v>
      </c>
      <c r="F175" s="471"/>
      <c r="G175" s="472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</row>
    <row r="176" spans="1:62" s="473" customFormat="1" ht="10.5" customHeight="1">
      <c r="A176" s="474" t="s">
        <v>1784</v>
      </c>
      <c r="B176" s="475" t="s">
        <v>1633</v>
      </c>
      <c r="C176" s="476">
        <v>108</v>
      </c>
      <c r="D176" s="477" t="s">
        <v>1785</v>
      </c>
      <c r="E176" s="609">
        <v>33245</v>
      </c>
      <c r="F176" s="471"/>
      <c r="G176" s="472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</row>
    <row r="177" spans="1:62" s="488" customFormat="1" ht="12.75" customHeight="1">
      <c r="A177" s="474"/>
      <c r="B177" s="497"/>
      <c r="C177" s="506"/>
      <c r="D177" s="487" t="s">
        <v>278</v>
      </c>
      <c r="E177" s="608"/>
      <c r="F177" s="471">
        <v>7416</v>
      </c>
      <c r="G177" s="472">
        <v>33757</v>
      </c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</row>
    <row r="178" spans="1:62" s="488" customFormat="1" ht="11.25" customHeight="1">
      <c r="A178" s="474" t="s">
        <v>279</v>
      </c>
      <c r="B178" s="475" t="s">
        <v>235</v>
      </c>
      <c r="C178" s="490">
        <v>13037</v>
      </c>
      <c r="D178" s="477" t="s">
        <v>236</v>
      </c>
      <c r="E178" s="608">
        <v>33150</v>
      </c>
      <c r="F178" s="471"/>
      <c r="G178" s="472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</row>
    <row r="179" spans="1:62" s="488" customFormat="1" ht="11.25" customHeight="1">
      <c r="A179" s="474" t="s">
        <v>1786</v>
      </c>
      <c r="B179" s="475" t="s">
        <v>1631</v>
      </c>
      <c r="C179" s="490">
        <v>500</v>
      </c>
      <c r="D179" s="477" t="s">
        <v>1787</v>
      </c>
      <c r="E179" s="608"/>
      <c r="F179" s="471"/>
      <c r="G179" s="472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</row>
    <row r="180" spans="1:62" s="473" customFormat="1" ht="10.5" customHeight="1">
      <c r="A180" s="474" t="s">
        <v>1788</v>
      </c>
      <c r="B180" s="475" t="s">
        <v>1633</v>
      </c>
      <c r="C180" s="476">
        <v>12569</v>
      </c>
      <c r="D180" s="477" t="s">
        <v>236</v>
      </c>
      <c r="E180" s="609">
        <v>33150</v>
      </c>
      <c r="F180" s="471"/>
      <c r="G180" s="472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</row>
    <row r="181" spans="1:62" s="473" customFormat="1" ht="10.5" customHeight="1">
      <c r="A181" s="474" t="s">
        <v>1788</v>
      </c>
      <c r="B181" s="475" t="s">
        <v>1633</v>
      </c>
      <c r="C181" s="476">
        <v>153</v>
      </c>
      <c r="D181" s="477" t="s">
        <v>1785</v>
      </c>
      <c r="E181" s="609">
        <v>33245</v>
      </c>
      <c r="F181" s="471"/>
      <c r="G181" s="472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</row>
    <row r="182" spans="1:62" s="473" customFormat="1" ht="10.5" customHeight="1">
      <c r="A182" s="474" t="s">
        <v>1788</v>
      </c>
      <c r="B182" s="475" t="s">
        <v>1633</v>
      </c>
      <c r="C182" s="476">
        <v>82</v>
      </c>
      <c r="D182" s="477" t="s">
        <v>1789</v>
      </c>
      <c r="E182" s="609">
        <v>33149</v>
      </c>
      <c r="F182" s="471"/>
      <c r="G182" s="47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</row>
    <row r="183" spans="1:62" s="488" customFormat="1" ht="12.75" customHeight="1">
      <c r="A183" s="474"/>
      <c r="B183" s="497"/>
      <c r="C183" s="506"/>
      <c r="D183" s="487" t="s">
        <v>280</v>
      </c>
      <c r="E183" s="608"/>
      <c r="F183" s="471">
        <v>6206</v>
      </c>
      <c r="G183" s="472">
        <v>25420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</row>
    <row r="184" spans="1:62" s="488" customFormat="1" ht="11.25" customHeight="1">
      <c r="A184" s="474" t="s">
        <v>281</v>
      </c>
      <c r="B184" s="475" t="s">
        <v>235</v>
      </c>
      <c r="C184" s="490">
        <v>9788</v>
      </c>
      <c r="D184" s="477" t="s">
        <v>236</v>
      </c>
      <c r="E184" s="608">
        <v>33150</v>
      </c>
      <c r="F184" s="471"/>
      <c r="G184" s="472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</row>
    <row r="185" spans="1:62" s="488" customFormat="1" ht="11.25" customHeight="1">
      <c r="A185" s="474" t="s">
        <v>1790</v>
      </c>
      <c r="B185" s="475" t="s">
        <v>1705</v>
      </c>
      <c r="C185" s="490">
        <v>15</v>
      </c>
      <c r="D185" s="477" t="s">
        <v>1791</v>
      </c>
      <c r="E185" s="608">
        <v>33122</v>
      </c>
      <c r="F185" s="471"/>
      <c r="G185" s="472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</row>
    <row r="186" spans="1:62" s="473" customFormat="1" ht="10.5" customHeight="1">
      <c r="A186" s="616" t="s">
        <v>1792</v>
      </c>
      <c r="B186" s="475" t="s">
        <v>1633</v>
      </c>
      <c r="C186" s="476">
        <v>9300</v>
      </c>
      <c r="D186" s="477" t="s">
        <v>236</v>
      </c>
      <c r="E186" s="609">
        <v>33150</v>
      </c>
      <c r="F186" s="471"/>
      <c r="G186" s="472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</row>
    <row r="187" spans="1:62" s="473" customFormat="1" ht="10.5" customHeight="1">
      <c r="A187" s="616" t="s">
        <v>1792</v>
      </c>
      <c r="B187" s="475" t="s">
        <v>1633</v>
      </c>
      <c r="C187" s="476">
        <v>111</v>
      </c>
      <c r="D187" s="477" t="s">
        <v>1785</v>
      </c>
      <c r="E187" s="609">
        <v>33245</v>
      </c>
      <c r="F187" s="471"/>
      <c r="G187" s="472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</row>
    <row r="188" spans="1:62" s="488" customFormat="1" ht="12.75" customHeight="1">
      <c r="A188" s="474"/>
      <c r="B188" s="497"/>
      <c r="C188" s="506"/>
      <c r="D188" s="487" t="s">
        <v>282</v>
      </c>
      <c r="E188" s="608"/>
      <c r="F188" s="471">
        <v>3803</v>
      </c>
      <c r="G188" s="472">
        <v>22449</v>
      </c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</row>
    <row r="189" spans="1:62" s="488" customFormat="1" ht="11.25" customHeight="1">
      <c r="A189" s="474" t="s">
        <v>283</v>
      </c>
      <c r="B189" s="475" t="s">
        <v>235</v>
      </c>
      <c r="C189" s="490">
        <v>9623</v>
      </c>
      <c r="D189" s="477" t="s">
        <v>236</v>
      </c>
      <c r="E189" s="608">
        <v>33150</v>
      </c>
      <c r="F189" s="471"/>
      <c r="G189" s="472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</row>
    <row r="190" spans="1:62" s="473" customFormat="1" ht="10.5" customHeight="1">
      <c r="A190" s="474" t="s">
        <v>1793</v>
      </c>
      <c r="B190" s="475" t="s">
        <v>1633</v>
      </c>
      <c r="C190" s="476">
        <v>8893</v>
      </c>
      <c r="D190" s="477" t="s">
        <v>236</v>
      </c>
      <c r="E190" s="609">
        <v>33150</v>
      </c>
      <c r="F190" s="471"/>
      <c r="G190" s="472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</row>
    <row r="191" spans="1:62" s="473" customFormat="1" ht="10.5" customHeight="1">
      <c r="A191" s="474" t="s">
        <v>1793</v>
      </c>
      <c r="B191" s="475" t="s">
        <v>1633</v>
      </c>
      <c r="C191" s="476">
        <v>130</v>
      </c>
      <c r="D191" s="477" t="s">
        <v>1785</v>
      </c>
      <c r="E191" s="609">
        <v>33245</v>
      </c>
      <c r="F191" s="471"/>
      <c r="G191" s="472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</row>
    <row r="192" spans="1:62" s="488" customFormat="1" ht="12.75" customHeight="1">
      <c r="A192" s="474"/>
      <c r="B192" s="497"/>
      <c r="C192" s="506"/>
      <c r="D192" s="487" t="s">
        <v>284</v>
      </c>
      <c r="E192" s="608"/>
      <c r="F192" s="471">
        <v>3556</v>
      </c>
      <c r="G192" s="472">
        <v>16446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</row>
    <row r="193" spans="1:62" s="488" customFormat="1" ht="22.5" customHeight="1">
      <c r="A193" s="474" t="s">
        <v>285</v>
      </c>
      <c r="B193" s="475" t="s">
        <v>235</v>
      </c>
      <c r="C193" s="490">
        <v>40</v>
      </c>
      <c r="D193" s="477" t="s">
        <v>286</v>
      </c>
      <c r="E193" s="608"/>
      <c r="F193" s="471"/>
      <c r="G193" s="472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</row>
    <row r="194" spans="1:62" s="488" customFormat="1" ht="11.25" customHeight="1">
      <c r="A194" s="474" t="s">
        <v>287</v>
      </c>
      <c r="B194" s="475" t="s">
        <v>235</v>
      </c>
      <c r="C194" s="490">
        <v>6436</v>
      </c>
      <c r="D194" s="477" t="s">
        <v>236</v>
      </c>
      <c r="E194" s="608">
        <v>33150</v>
      </c>
      <c r="F194" s="471"/>
      <c r="G194" s="472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</row>
    <row r="195" spans="1:62" s="473" customFormat="1" ht="10.5" customHeight="1">
      <c r="A195" s="474" t="s">
        <v>1794</v>
      </c>
      <c r="B195" s="475" t="s">
        <v>1633</v>
      </c>
      <c r="C195" s="476">
        <v>6340</v>
      </c>
      <c r="D195" s="477" t="s">
        <v>236</v>
      </c>
      <c r="E195" s="609">
        <v>33150</v>
      </c>
      <c r="F195" s="471"/>
      <c r="G195" s="472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</row>
    <row r="196" spans="1:62" s="473" customFormat="1" ht="10.5" customHeight="1">
      <c r="A196" s="474" t="s">
        <v>1794</v>
      </c>
      <c r="B196" s="475" t="s">
        <v>1633</v>
      </c>
      <c r="C196" s="476">
        <v>74</v>
      </c>
      <c r="D196" s="477" t="s">
        <v>1785</v>
      </c>
      <c r="E196" s="609">
        <v>33245</v>
      </c>
      <c r="F196" s="471"/>
      <c r="G196" s="472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</row>
    <row r="197" spans="1:62" s="488" customFormat="1" ht="12.75" customHeight="1">
      <c r="A197" s="474"/>
      <c r="B197" s="497"/>
      <c r="C197" s="506"/>
      <c r="D197" s="487" t="s">
        <v>288</v>
      </c>
      <c r="E197" s="608"/>
      <c r="F197" s="471">
        <v>4727</v>
      </c>
      <c r="G197" s="472">
        <v>16071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</row>
    <row r="198" spans="1:62" s="488" customFormat="1" ht="11.25" customHeight="1">
      <c r="A198" s="474" t="s">
        <v>289</v>
      </c>
      <c r="B198" s="475" t="s">
        <v>235</v>
      </c>
      <c r="C198" s="490">
        <v>5643</v>
      </c>
      <c r="D198" s="477" t="s">
        <v>236</v>
      </c>
      <c r="E198" s="608">
        <v>33150</v>
      </c>
      <c r="F198" s="471"/>
      <c r="G198" s="472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</row>
    <row r="199" spans="1:62" s="473" customFormat="1" ht="10.5" customHeight="1">
      <c r="A199" s="474" t="s">
        <v>290</v>
      </c>
      <c r="B199" s="475" t="s">
        <v>138</v>
      </c>
      <c r="C199" s="476">
        <v>34</v>
      </c>
      <c r="D199" s="477" t="s">
        <v>252</v>
      </c>
      <c r="E199" s="609">
        <v>33150</v>
      </c>
      <c r="F199" s="471"/>
      <c r="G199" s="472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</row>
    <row r="200" spans="1:62" s="473" customFormat="1" ht="10.5" customHeight="1">
      <c r="A200" s="474" t="s">
        <v>1795</v>
      </c>
      <c r="B200" s="475" t="s">
        <v>1633</v>
      </c>
      <c r="C200" s="476">
        <v>5590</v>
      </c>
      <c r="D200" s="477" t="s">
        <v>236</v>
      </c>
      <c r="E200" s="609">
        <v>33150</v>
      </c>
      <c r="F200" s="471"/>
      <c r="G200" s="472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</row>
    <row r="201" spans="1:62" s="473" customFormat="1" ht="10.5" customHeight="1">
      <c r="A201" s="474" t="s">
        <v>1795</v>
      </c>
      <c r="B201" s="475" t="s">
        <v>1633</v>
      </c>
      <c r="C201" s="476">
        <v>77</v>
      </c>
      <c r="D201" s="477" t="s">
        <v>1785</v>
      </c>
      <c r="E201" s="609">
        <v>33245</v>
      </c>
      <c r="F201" s="471"/>
      <c r="G201" s="472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</row>
    <row r="202" spans="1:62" s="488" customFormat="1" ht="12.75" customHeight="1">
      <c r="A202" s="474"/>
      <c r="B202" s="497"/>
      <c r="C202" s="506"/>
      <c r="D202" s="487" t="s">
        <v>291</v>
      </c>
      <c r="E202" s="608"/>
      <c r="F202" s="471">
        <v>1383</v>
      </c>
      <c r="G202" s="472">
        <v>13347</v>
      </c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</row>
    <row r="203" spans="1:62" s="488" customFormat="1" ht="11.25" customHeight="1">
      <c r="A203" s="474" t="s">
        <v>292</v>
      </c>
      <c r="B203" s="475" t="s">
        <v>235</v>
      </c>
      <c r="C203" s="490">
        <v>5828</v>
      </c>
      <c r="D203" s="477" t="s">
        <v>236</v>
      </c>
      <c r="E203" s="608">
        <v>33150</v>
      </c>
      <c r="F203" s="471"/>
      <c r="G203" s="472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</row>
    <row r="204" spans="1:62" s="473" customFormat="1" ht="10.5" customHeight="1">
      <c r="A204" s="474" t="s">
        <v>1796</v>
      </c>
      <c r="B204" s="475" t="s">
        <v>1633</v>
      </c>
      <c r="C204" s="476">
        <v>6066</v>
      </c>
      <c r="D204" s="477" t="s">
        <v>236</v>
      </c>
      <c r="E204" s="609">
        <v>33150</v>
      </c>
      <c r="F204" s="471"/>
      <c r="G204" s="472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</row>
    <row r="205" spans="1:62" s="473" customFormat="1" ht="10.5" customHeight="1">
      <c r="A205" s="474" t="s">
        <v>1796</v>
      </c>
      <c r="B205" s="475" t="s">
        <v>1633</v>
      </c>
      <c r="C205" s="476">
        <v>70</v>
      </c>
      <c r="D205" s="477" t="s">
        <v>1785</v>
      </c>
      <c r="E205" s="609">
        <v>33245</v>
      </c>
      <c r="F205" s="471"/>
      <c r="G205" s="472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</row>
    <row r="206" spans="1:62" s="488" customFormat="1" ht="12.75" customHeight="1">
      <c r="A206" s="474"/>
      <c r="B206" s="497"/>
      <c r="C206" s="506"/>
      <c r="D206" s="487" t="s">
        <v>293</v>
      </c>
      <c r="E206" s="608"/>
      <c r="F206" s="471">
        <v>3035</v>
      </c>
      <c r="G206" s="472">
        <v>15672</v>
      </c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</row>
    <row r="207" spans="1:62" s="488" customFormat="1" ht="11.25" customHeight="1">
      <c r="A207" s="474" t="s">
        <v>294</v>
      </c>
      <c r="B207" s="475" t="s">
        <v>235</v>
      </c>
      <c r="C207" s="490">
        <v>6113</v>
      </c>
      <c r="D207" s="477" t="s">
        <v>236</v>
      </c>
      <c r="E207" s="608">
        <v>33150</v>
      </c>
      <c r="F207" s="471"/>
      <c r="G207" s="472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</row>
    <row r="208" spans="1:62" s="488" customFormat="1" ht="11.25" customHeight="1">
      <c r="A208" s="474" t="s">
        <v>1797</v>
      </c>
      <c r="B208" s="475" t="s">
        <v>1674</v>
      </c>
      <c r="C208" s="476">
        <v>150</v>
      </c>
      <c r="D208" s="477" t="s">
        <v>1779</v>
      </c>
      <c r="E208" s="608"/>
      <c r="F208" s="471"/>
      <c r="G208" s="472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</row>
    <row r="209" spans="1:62" s="473" customFormat="1" ht="10.5" customHeight="1">
      <c r="A209" s="474" t="s">
        <v>1798</v>
      </c>
      <c r="B209" s="475" t="s">
        <v>1633</v>
      </c>
      <c r="C209" s="476">
        <v>6300</v>
      </c>
      <c r="D209" s="477" t="s">
        <v>236</v>
      </c>
      <c r="E209" s="609">
        <v>33150</v>
      </c>
      <c r="F209" s="471"/>
      <c r="G209" s="472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</row>
    <row r="210" spans="1:62" s="473" customFormat="1" ht="10.5" customHeight="1">
      <c r="A210" s="474" t="s">
        <v>1798</v>
      </c>
      <c r="B210" s="475" t="s">
        <v>1633</v>
      </c>
      <c r="C210" s="476">
        <v>74</v>
      </c>
      <c r="D210" s="477" t="s">
        <v>1785</v>
      </c>
      <c r="E210" s="609">
        <v>33245</v>
      </c>
      <c r="F210" s="471"/>
      <c r="G210" s="472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</row>
    <row r="211" spans="1:62" s="488" customFormat="1" ht="12.75" customHeight="1">
      <c r="A211" s="474"/>
      <c r="B211" s="497"/>
      <c r="C211" s="506"/>
      <c r="D211" s="487" t="s">
        <v>295</v>
      </c>
      <c r="E211" s="608"/>
      <c r="F211" s="471">
        <v>3285</v>
      </c>
      <c r="G211" s="472">
        <v>20844</v>
      </c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</row>
    <row r="212" spans="1:62" s="488" customFormat="1" ht="11.25" customHeight="1">
      <c r="A212" s="474" t="s">
        <v>296</v>
      </c>
      <c r="B212" s="475" t="s">
        <v>235</v>
      </c>
      <c r="C212" s="490">
        <v>8615</v>
      </c>
      <c r="D212" s="477" t="s">
        <v>236</v>
      </c>
      <c r="E212" s="608">
        <v>33150</v>
      </c>
      <c r="F212" s="471"/>
      <c r="G212" s="47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</row>
    <row r="213" spans="1:62" s="473" customFormat="1" ht="10.5" customHeight="1">
      <c r="A213" s="474" t="s">
        <v>1799</v>
      </c>
      <c r="B213" s="475" t="s">
        <v>1633</v>
      </c>
      <c r="C213" s="476">
        <v>8833</v>
      </c>
      <c r="D213" s="477" t="s">
        <v>236</v>
      </c>
      <c r="E213" s="609">
        <v>33150</v>
      </c>
      <c r="F213" s="471"/>
      <c r="G213" s="472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</row>
    <row r="214" spans="1:62" s="473" customFormat="1" ht="10.5" customHeight="1">
      <c r="A214" s="474" t="s">
        <v>1799</v>
      </c>
      <c r="B214" s="475" t="s">
        <v>1633</v>
      </c>
      <c r="C214" s="476">
        <v>111</v>
      </c>
      <c r="D214" s="477" t="s">
        <v>1785</v>
      </c>
      <c r="E214" s="609">
        <v>33245</v>
      </c>
      <c r="F214" s="471"/>
      <c r="G214" s="472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</row>
    <row r="215" spans="1:62" s="488" customFormat="1" ht="12.75" customHeight="1">
      <c r="A215" s="474"/>
      <c r="B215" s="497"/>
      <c r="C215" s="506"/>
      <c r="D215" s="487" t="s">
        <v>297</v>
      </c>
      <c r="E215" s="608"/>
      <c r="F215" s="471">
        <v>4159</v>
      </c>
      <c r="G215" s="472">
        <v>19584</v>
      </c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</row>
    <row r="216" spans="1:62" s="488" customFormat="1" ht="11.25" customHeight="1">
      <c r="A216" s="474" t="s">
        <v>298</v>
      </c>
      <c r="B216" s="475" t="s">
        <v>235</v>
      </c>
      <c r="C216" s="490">
        <v>7964</v>
      </c>
      <c r="D216" s="477" t="s">
        <v>236</v>
      </c>
      <c r="E216" s="608">
        <v>33150</v>
      </c>
      <c r="F216" s="471"/>
      <c r="G216" s="472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</row>
    <row r="217" spans="1:62" s="473" customFormat="1" ht="10.5" customHeight="1">
      <c r="A217" s="616" t="s">
        <v>1800</v>
      </c>
      <c r="B217" s="475" t="s">
        <v>1633</v>
      </c>
      <c r="C217" s="476">
        <v>7370</v>
      </c>
      <c r="D217" s="477" t="s">
        <v>236</v>
      </c>
      <c r="E217" s="609">
        <v>33150</v>
      </c>
      <c r="F217" s="471"/>
      <c r="G217" s="472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</row>
    <row r="218" spans="1:62" s="473" customFormat="1" ht="10.5" customHeight="1">
      <c r="A218" s="474" t="s">
        <v>1800</v>
      </c>
      <c r="B218" s="475" t="s">
        <v>1633</v>
      </c>
      <c r="C218" s="476">
        <v>91</v>
      </c>
      <c r="D218" s="477" t="s">
        <v>1785</v>
      </c>
      <c r="E218" s="609">
        <v>33245</v>
      </c>
      <c r="F218" s="471"/>
      <c r="G218" s="472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</row>
    <row r="219" spans="1:62" s="488" customFormat="1" ht="12.75" customHeight="1">
      <c r="A219" s="474"/>
      <c r="B219" s="497"/>
      <c r="C219" s="506"/>
      <c r="D219" s="487" t="s">
        <v>299</v>
      </c>
      <c r="E219" s="608"/>
      <c r="F219" s="471">
        <v>2806</v>
      </c>
      <c r="G219" s="472">
        <v>12990</v>
      </c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</row>
    <row r="220" spans="1:62" s="488" customFormat="1" ht="11.25" customHeight="1">
      <c r="A220" s="474" t="s">
        <v>300</v>
      </c>
      <c r="B220" s="475" t="s">
        <v>235</v>
      </c>
      <c r="C220" s="490">
        <v>5084</v>
      </c>
      <c r="D220" s="477" t="s">
        <v>236</v>
      </c>
      <c r="E220" s="608">
        <v>33150</v>
      </c>
      <c r="F220" s="471"/>
      <c r="G220" s="472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</row>
    <row r="221" spans="1:62" s="488" customFormat="1" ht="11.25" customHeight="1">
      <c r="A221" s="474" t="s">
        <v>1801</v>
      </c>
      <c r="B221" s="475" t="s">
        <v>1674</v>
      </c>
      <c r="C221" s="476">
        <v>100</v>
      </c>
      <c r="D221" s="477" t="s">
        <v>1779</v>
      </c>
      <c r="E221" s="608"/>
      <c r="F221" s="471"/>
      <c r="G221" s="472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</row>
    <row r="222" spans="1:62" s="473" customFormat="1" ht="10.5" customHeight="1">
      <c r="A222" s="474" t="s">
        <v>1802</v>
      </c>
      <c r="B222" s="475" t="s">
        <v>1633</v>
      </c>
      <c r="C222" s="476">
        <v>4932</v>
      </c>
      <c r="D222" s="617" t="s">
        <v>236</v>
      </c>
      <c r="E222" s="609">
        <v>33150</v>
      </c>
      <c r="F222" s="471"/>
      <c r="G222" s="47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</row>
    <row r="223" spans="1:62" s="473" customFormat="1" ht="10.5" customHeight="1">
      <c r="A223" s="474" t="s">
        <v>1802</v>
      </c>
      <c r="B223" s="475" t="s">
        <v>1633</v>
      </c>
      <c r="C223" s="476">
        <v>67</v>
      </c>
      <c r="D223" s="477" t="s">
        <v>1785</v>
      </c>
      <c r="E223" s="609">
        <v>33245</v>
      </c>
      <c r="F223" s="471"/>
      <c r="G223" s="472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</row>
    <row r="224" spans="1:62" s="473" customFormat="1" ht="10.5" customHeight="1">
      <c r="A224" s="474" t="s">
        <v>1803</v>
      </c>
      <c r="B224" s="475" t="s">
        <v>1641</v>
      </c>
      <c r="C224" s="476">
        <v>1</v>
      </c>
      <c r="D224" s="477" t="s">
        <v>1785</v>
      </c>
      <c r="E224" s="609">
        <v>33245</v>
      </c>
      <c r="F224" s="471"/>
      <c r="G224" s="472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</row>
    <row r="225" spans="1:62" s="488" customFormat="1" ht="12.75" customHeight="1">
      <c r="A225" s="474"/>
      <c r="B225" s="497"/>
      <c r="C225" s="506"/>
      <c r="D225" s="487" t="s">
        <v>301</v>
      </c>
      <c r="E225" s="608"/>
      <c r="F225" s="471">
        <v>3167</v>
      </c>
      <c r="G225" s="472">
        <v>16724</v>
      </c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</row>
    <row r="226" spans="1:62" s="488" customFormat="1" ht="11.25" customHeight="1">
      <c r="A226" s="474" t="s">
        <v>302</v>
      </c>
      <c r="B226" s="475" t="s">
        <v>235</v>
      </c>
      <c r="C226" s="490">
        <v>6935</v>
      </c>
      <c r="D226" s="477" t="s">
        <v>236</v>
      </c>
      <c r="E226" s="608">
        <v>33150</v>
      </c>
      <c r="F226" s="471"/>
      <c r="G226" s="472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</row>
    <row r="227" spans="1:62" s="473" customFormat="1" ht="10.5" customHeight="1">
      <c r="A227" s="474" t="s">
        <v>1804</v>
      </c>
      <c r="B227" s="475" t="s">
        <v>1633</v>
      </c>
      <c r="C227" s="476">
        <v>6538</v>
      </c>
      <c r="D227" s="477" t="s">
        <v>236</v>
      </c>
      <c r="E227" s="609">
        <v>33150</v>
      </c>
      <c r="F227" s="471"/>
      <c r="G227" s="472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</row>
    <row r="228" spans="1:62" s="473" customFormat="1" ht="10.5" customHeight="1">
      <c r="A228" s="474" t="s">
        <v>1804</v>
      </c>
      <c r="B228" s="475" t="s">
        <v>1633</v>
      </c>
      <c r="C228" s="476">
        <v>84</v>
      </c>
      <c r="D228" s="477" t="s">
        <v>1785</v>
      </c>
      <c r="E228" s="609">
        <v>33245</v>
      </c>
      <c r="F228" s="471"/>
      <c r="G228" s="472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</row>
    <row r="229" spans="1:62" s="488" customFormat="1" ht="12.75" customHeight="1">
      <c r="A229" s="474"/>
      <c r="B229" s="497"/>
      <c r="C229" s="506"/>
      <c r="D229" s="487" t="s">
        <v>303</v>
      </c>
      <c r="E229" s="608"/>
      <c r="F229" s="471">
        <v>2361</v>
      </c>
      <c r="G229" s="472">
        <v>18664</v>
      </c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</row>
    <row r="230" spans="1:62" s="488" customFormat="1" ht="11.25" customHeight="1">
      <c r="A230" s="474" t="s">
        <v>304</v>
      </c>
      <c r="B230" s="475" t="s">
        <v>235</v>
      </c>
      <c r="C230" s="490">
        <v>8132</v>
      </c>
      <c r="D230" s="477" t="s">
        <v>236</v>
      </c>
      <c r="E230" s="608">
        <v>33150</v>
      </c>
      <c r="F230" s="471"/>
      <c r="G230" s="472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</row>
    <row r="231" spans="1:62" s="473" customFormat="1" ht="10.5" customHeight="1">
      <c r="A231" s="474" t="s">
        <v>1805</v>
      </c>
      <c r="B231" s="475" t="s">
        <v>1633</v>
      </c>
      <c r="C231" s="476">
        <v>7891</v>
      </c>
      <c r="D231" s="477" t="s">
        <v>236</v>
      </c>
      <c r="E231" s="609">
        <v>33150</v>
      </c>
      <c r="F231" s="471"/>
      <c r="G231" s="472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</row>
    <row r="232" spans="1:62" s="473" customFormat="1" ht="10.5" customHeight="1">
      <c r="A232" s="474" t="s">
        <v>1805</v>
      </c>
      <c r="B232" s="475" t="s">
        <v>1633</v>
      </c>
      <c r="C232" s="476">
        <v>155</v>
      </c>
      <c r="D232" s="477" t="s">
        <v>1785</v>
      </c>
      <c r="E232" s="609">
        <v>33245</v>
      </c>
      <c r="F232" s="471"/>
      <c r="G232" s="47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</row>
    <row r="233" spans="1:62" s="488" customFormat="1" ht="11.25" customHeight="1">
      <c r="A233" s="474" t="s">
        <v>1805</v>
      </c>
      <c r="B233" s="475" t="s">
        <v>1633</v>
      </c>
      <c r="C233" s="490">
        <v>55</v>
      </c>
      <c r="D233" s="477" t="s">
        <v>1789</v>
      </c>
      <c r="E233" s="609">
        <v>33149</v>
      </c>
      <c r="F233" s="471"/>
      <c r="G233" s="472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</row>
    <row r="234" spans="1:62" s="488" customFormat="1" ht="11.25" customHeight="1">
      <c r="A234" s="474" t="s">
        <v>1806</v>
      </c>
      <c r="B234" s="475" t="s">
        <v>1641</v>
      </c>
      <c r="C234" s="490">
        <v>70</v>
      </c>
      <c r="D234" s="477" t="s">
        <v>236</v>
      </c>
      <c r="E234" s="609">
        <v>33150</v>
      </c>
      <c r="F234" s="471"/>
      <c r="G234" s="472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</row>
    <row r="235" spans="1:62" s="488" customFormat="1" ht="12.75" customHeight="1">
      <c r="A235" s="474"/>
      <c r="B235" s="497"/>
      <c r="C235" s="506"/>
      <c r="D235" s="487" t="s">
        <v>305</v>
      </c>
      <c r="E235" s="608"/>
      <c r="F235" s="471">
        <v>5162</v>
      </c>
      <c r="G235" s="472">
        <v>19034</v>
      </c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</row>
    <row r="236" spans="1:62" s="488" customFormat="1" ht="11.25" customHeight="1">
      <c r="A236" s="474" t="s">
        <v>306</v>
      </c>
      <c r="B236" s="475" t="s">
        <v>235</v>
      </c>
      <c r="C236" s="490">
        <v>6740</v>
      </c>
      <c r="D236" s="477" t="s">
        <v>236</v>
      </c>
      <c r="E236" s="608">
        <v>33150</v>
      </c>
      <c r="F236" s="471"/>
      <c r="G236" s="472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</row>
    <row r="237" spans="1:62" s="473" customFormat="1" ht="10.5" customHeight="1">
      <c r="A237" s="474" t="s">
        <v>307</v>
      </c>
      <c r="B237" s="475" t="s">
        <v>138</v>
      </c>
      <c r="C237" s="476">
        <v>149</v>
      </c>
      <c r="D237" s="477" t="s">
        <v>252</v>
      </c>
      <c r="E237" s="609">
        <v>33150</v>
      </c>
      <c r="F237" s="471"/>
      <c r="G237" s="472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</row>
    <row r="238" spans="1:62" s="473" customFormat="1" ht="10.5" customHeight="1">
      <c r="A238" s="474" t="s">
        <v>1807</v>
      </c>
      <c r="B238" s="475" t="s">
        <v>1633</v>
      </c>
      <c r="C238" s="476">
        <v>6843</v>
      </c>
      <c r="D238" s="477" t="s">
        <v>236</v>
      </c>
      <c r="E238" s="609">
        <v>33150</v>
      </c>
      <c r="F238" s="471"/>
      <c r="G238" s="472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</row>
    <row r="239" spans="1:62" s="473" customFormat="1" ht="10.5" customHeight="1">
      <c r="A239" s="474" t="s">
        <v>1807</v>
      </c>
      <c r="B239" s="475" t="s">
        <v>1633</v>
      </c>
      <c r="C239" s="476">
        <v>85</v>
      </c>
      <c r="D239" s="477" t="s">
        <v>1785</v>
      </c>
      <c r="E239" s="609">
        <v>33245</v>
      </c>
      <c r="F239" s="471"/>
      <c r="G239" s="472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</row>
    <row r="240" spans="1:62" s="473" customFormat="1" ht="10.5" customHeight="1">
      <c r="A240" s="474" t="s">
        <v>942</v>
      </c>
      <c r="B240" s="475" t="s">
        <v>1633</v>
      </c>
      <c r="C240" s="476">
        <v>55</v>
      </c>
      <c r="D240" s="477" t="s">
        <v>1808</v>
      </c>
      <c r="E240" s="609">
        <v>13101</v>
      </c>
      <c r="F240" s="471"/>
      <c r="G240" s="472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</row>
    <row r="241" spans="1:62" s="488" customFormat="1" ht="12.75" customHeight="1">
      <c r="A241" s="474"/>
      <c r="B241" s="497"/>
      <c r="C241" s="506"/>
      <c r="D241" s="487" t="s">
        <v>308</v>
      </c>
      <c r="E241" s="608"/>
      <c r="F241" s="471">
        <v>2622</v>
      </c>
      <c r="G241" s="472">
        <v>16445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</row>
    <row r="242" spans="1:62" s="488" customFormat="1" ht="11.25" customHeight="1">
      <c r="A242" s="474" t="s">
        <v>309</v>
      </c>
      <c r="B242" s="475" t="s">
        <v>235</v>
      </c>
      <c r="C242" s="490">
        <v>6794</v>
      </c>
      <c r="D242" s="477" t="s">
        <v>236</v>
      </c>
      <c r="E242" s="608">
        <v>33150</v>
      </c>
      <c r="F242" s="471"/>
      <c r="G242" s="47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</row>
    <row r="243" spans="1:62" s="473" customFormat="1" ht="10.5" customHeight="1">
      <c r="A243" s="474" t="s">
        <v>1809</v>
      </c>
      <c r="B243" s="475" t="s">
        <v>1633</v>
      </c>
      <c r="C243" s="476">
        <v>6938</v>
      </c>
      <c r="D243" s="477" t="s">
        <v>236</v>
      </c>
      <c r="E243" s="609">
        <v>33150</v>
      </c>
      <c r="F243" s="471"/>
      <c r="G243" s="472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</row>
    <row r="244" spans="1:62" s="473" customFormat="1" ht="10.5" customHeight="1">
      <c r="A244" s="474" t="s">
        <v>1809</v>
      </c>
      <c r="B244" s="475" t="s">
        <v>1633</v>
      </c>
      <c r="C244" s="476">
        <v>91</v>
      </c>
      <c r="D244" s="477" t="s">
        <v>1785</v>
      </c>
      <c r="E244" s="609">
        <v>33245</v>
      </c>
      <c r="F244" s="471"/>
      <c r="G244" s="472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</row>
    <row r="245" spans="1:62" s="488" customFormat="1" ht="12.75" customHeight="1">
      <c r="A245" s="474"/>
      <c r="B245" s="497"/>
      <c r="C245" s="506"/>
      <c r="D245" s="487" t="s">
        <v>310</v>
      </c>
      <c r="E245" s="608"/>
      <c r="F245" s="471">
        <v>1086</v>
      </c>
      <c r="G245" s="472">
        <v>4376</v>
      </c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</row>
    <row r="246" spans="1:62" s="488" customFormat="1" ht="11.25" customHeight="1">
      <c r="A246" s="474" t="s">
        <v>311</v>
      </c>
      <c r="B246" s="475" t="s">
        <v>235</v>
      </c>
      <c r="C246" s="490">
        <v>1655</v>
      </c>
      <c r="D246" s="477" t="s">
        <v>236</v>
      </c>
      <c r="E246" s="608">
        <v>33150</v>
      </c>
      <c r="F246" s="471"/>
      <c r="G246" s="472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</row>
    <row r="247" spans="1:62" s="473" customFormat="1" ht="10.5" customHeight="1">
      <c r="A247" s="474" t="s">
        <v>1810</v>
      </c>
      <c r="B247" s="475" t="s">
        <v>1633</v>
      </c>
      <c r="C247" s="476">
        <v>1635</v>
      </c>
      <c r="D247" s="477" t="s">
        <v>236</v>
      </c>
      <c r="E247" s="609">
        <v>33150</v>
      </c>
      <c r="F247" s="471"/>
      <c r="G247" s="472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</row>
    <row r="248" spans="1:62" s="488" customFormat="1" ht="12.75" customHeight="1">
      <c r="A248" s="474"/>
      <c r="B248" s="497"/>
      <c r="C248" s="506"/>
      <c r="D248" s="487" t="s">
        <v>312</v>
      </c>
      <c r="E248" s="608"/>
      <c r="F248" s="471">
        <v>728</v>
      </c>
      <c r="G248" s="472">
        <v>4497</v>
      </c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</row>
    <row r="249" spans="1:62" s="488" customFormat="1" ht="11.25" customHeight="1">
      <c r="A249" s="474" t="s">
        <v>313</v>
      </c>
      <c r="B249" s="475" t="s">
        <v>145</v>
      </c>
      <c r="C249" s="490">
        <v>70</v>
      </c>
      <c r="D249" s="477" t="s">
        <v>146</v>
      </c>
      <c r="E249" s="608"/>
      <c r="F249" s="471"/>
      <c r="G249" s="472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</row>
    <row r="250" spans="1:62" s="488" customFormat="1" ht="11.25" customHeight="1">
      <c r="A250" s="474" t="s">
        <v>314</v>
      </c>
      <c r="B250" s="475" t="s">
        <v>235</v>
      </c>
      <c r="C250" s="490">
        <v>1725</v>
      </c>
      <c r="D250" s="477" t="s">
        <v>236</v>
      </c>
      <c r="E250" s="608">
        <v>33150</v>
      </c>
      <c r="F250" s="471"/>
      <c r="G250" s="472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</row>
    <row r="251" spans="1:62" s="488" customFormat="1" ht="11.25" customHeight="1">
      <c r="A251" s="474" t="s">
        <v>1686</v>
      </c>
      <c r="B251" s="475" t="s">
        <v>1687</v>
      </c>
      <c r="C251" s="490">
        <v>110</v>
      </c>
      <c r="D251" s="477" t="s">
        <v>1767</v>
      </c>
      <c r="E251" s="608"/>
      <c r="F251" s="471"/>
      <c r="G251" s="472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</row>
    <row r="252" spans="1:62" s="473" customFormat="1" ht="10.5" customHeight="1">
      <c r="A252" s="474" t="s">
        <v>1811</v>
      </c>
      <c r="B252" s="475" t="s">
        <v>1633</v>
      </c>
      <c r="C252" s="476">
        <v>1864</v>
      </c>
      <c r="D252" s="477" t="s">
        <v>236</v>
      </c>
      <c r="E252" s="609">
        <v>33150</v>
      </c>
      <c r="F252" s="471"/>
      <c r="G252" s="47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</row>
    <row r="253" spans="1:62" s="488" customFormat="1" ht="12.75" customHeight="1">
      <c r="A253" s="474"/>
      <c r="B253" s="497"/>
      <c r="C253" s="506"/>
      <c r="D253" s="487" t="s">
        <v>315</v>
      </c>
      <c r="E253" s="608"/>
      <c r="F253" s="471">
        <v>1300</v>
      </c>
      <c r="G253" s="472">
        <v>7681</v>
      </c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</row>
    <row r="254" spans="1:5" ht="12" customHeight="1">
      <c r="A254" s="474" t="s">
        <v>316</v>
      </c>
      <c r="B254" s="475" t="s">
        <v>235</v>
      </c>
      <c r="C254" s="490">
        <v>2950</v>
      </c>
      <c r="D254" s="477" t="s">
        <v>236</v>
      </c>
      <c r="E254" s="609">
        <v>33150</v>
      </c>
    </row>
    <row r="255" spans="1:62" s="473" customFormat="1" ht="10.5" customHeight="1">
      <c r="A255" s="474" t="s">
        <v>317</v>
      </c>
      <c r="B255" s="475" t="s">
        <v>138</v>
      </c>
      <c r="C255" s="476">
        <v>21</v>
      </c>
      <c r="D255" s="477" t="s">
        <v>252</v>
      </c>
      <c r="E255" s="609">
        <v>33150</v>
      </c>
      <c r="F255" s="471"/>
      <c r="G255" s="472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</row>
    <row r="256" spans="1:62" s="473" customFormat="1" ht="10.5" customHeight="1">
      <c r="A256" s="474" t="s">
        <v>1812</v>
      </c>
      <c r="B256" s="475" t="s">
        <v>1633</v>
      </c>
      <c r="C256" s="476">
        <v>3410</v>
      </c>
      <c r="D256" s="477" t="s">
        <v>236</v>
      </c>
      <c r="E256" s="609">
        <v>33150</v>
      </c>
      <c r="F256" s="471"/>
      <c r="G256" s="472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</row>
    <row r="257" spans="1:62" s="488" customFormat="1" ht="12.75" customHeight="1">
      <c r="A257" s="474"/>
      <c r="B257" s="497"/>
      <c r="C257" s="506"/>
      <c r="D257" s="487" t="s">
        <v>318</v>
      </c>
      <c r="E257" s="608"/>
      <c r="F257" s="471">
        <v>852</v>
      </c>
      <c r="G257" s="472">
        <v>4503.5</v>
      </c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</row>
    <row r="258" spans="1:62" s="488" customFormat="1" ht="11.25" customHeight="1">
      <c r="A258" s="474" t="s">
        <v>319</v>
      </c>
      <c r="B258" s="475" t="s">
        <v>145</v>
      </c>
      <c r="C258" s="490">
        <v>156.5</v>
      </c>
      <c r="D258" s="477" t="s">
        <v>146</v>
      </c>
      <c r="E258" s="608"/>
      <c r="F258" s="471"/>
      <c r="G258" s="472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</row>
    <row r="259" spans="1:62" s="488" customFormat="1" ht="11.25" customHeight="1">
      <c r="A259" s="474" t="s">
        <v>320</v>
      </c>
      <c r="B259" s="475" t="s">
        <v>235</v>
      </c>
      <c r="C259" s="490">
        <v>1757</v>
      </c>
      <c r="D259" s="477" t="s">
        <v>236</v>
      </c>
      <c r="E259" s="608">
        <v>33150</v>
      </c>
      <c r="F259" s="471"/>
      <c r="G259" s="472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</row>
    <row r="260" spans="1:62" s="473" customFormat="1" ht="10.5" customHeight="1">
      <c r="A260" s="474" t="s">
        <v>1813</v>
      </c>
      <c r="B260" s="475" t="s">
        <v>1633</v>
      </c>
      <c r="C260" s="476">
        <v>1738</v>
      </c>
      <c r="D260" s="477" t="s">
        <v>236</v>
      </c>
      <c r="E260" s="609">
        <v>33150</v>
      </c>
      <c r="F260" s="471"/>
      <c r="G260" s="472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</row>
    <row r="261" spans="1:62" s="488" customFormat="1" ht="12.75" customHeight="1">
      <c r="A261" s="474"/>
      <c r="B261" s="497"/>
      <c r="C261" s="506"/>
      <c r="D261" s="487" t="s">
        <v>321</v>
      </c>
      <c r="E261" s="608"/>
      <c r="F261" s="471">
        <v>645</v>
      </c>
      <c r="G261" s="472">
        <v>4405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</row>
    <row r="262" spans="1:62" s="488" customFormat="1" ht="11.25" customHeight="1">
      <c r="A262" s="474" t="s">
        <v>322</v>
      </c>
      <c r="B262" s="475" t="s">
        <v>235</v>
      </c>
      <c r="C262" s="490">
        <v>2007</v>
      </c>
      <c r="D262" s="477" t="s">
        <v>236</v>
      </c>
      <c r="E262" s="608">
        <v>33150</v>
      </c>
      <c r="F262" s="471"/>
      <c r="G262" s="47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</row>
    <row r="263" spans="1:62" s="473" customFormat="1" ht="10.5" customHeight="1">
      <c r="A263" s="474" t="s">
        <v>1814</v>
      </c>
      <c r="B263" s="475" t="s">
        <v>1633</v>
      </c>
      <c r="C263" s="476">
        <v>1753</v>
      </c>
      <c r="D263" s="477" t="s">
        <v>236</v>
      </c>
      <c r="E263" s="609">
        <v>33150</v>
      </c>
      <c r="F263" s="471"/>
      <c r="G263" s="472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</row>
    <row r="264" spans="1:62" s="488" customFormat="1" ht="12.75" customHeight="1">
      <c r="A264" s="474"/>
      <c r="B264" s="497"/>
      <c r="C264" s="506"/>
      <c r="D264" s="487" t="s">
        <v>323</v>
      </c>
      <c r="E264" s="608"/>
      <c r="F264" s="471">
        <v>913</v>
      </c>
      <c r="G264" s="472">
        <v>4205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</row>
    <row r="265" spans="1:62" s="488" customFormat="1" ht="11.25" customHeight="1">
      <c r="A265" s="474" t="s">
        <v>324</v>
      </c>
      <c r="B265" s="475" t="s">
        <v>235</v>
      </c>
      <c r="C265" s="490">
        <v>1620</v>
      </c>
      <c r="D265" s="477" t="s">
        <v>236</v>
      </c>
      <c r="E265" s="608">
        <v>33150</v>
      </c>
      <c r="F265" s="471"/>
      <c r="G265" s="472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</row>
    <row r="266" spans="1:62" s="473" customFormat="1" ht="10.5" customHeight="1">
      <c r="A266" s="474" t="s">
        <v>1815</v>
      </c>
      <c r="B266" s="475" t="s">
        <v>1633</v>
      </c>
      <c r="C266" s="476">
        <v>1672</v>
      </c>
      <c r="D266" s="477" t="s">
        <v>236</v>
      </c>
      <c r="E266" s="609">
        <v>33150</v>
      </c>
      <c r="F266" s="471"/>
      <c r="G266" s="472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</row>
    <row r="267" spans="1:62" s="488" customFormat="1" ht="12.75" customHeight="1">
      <c r="A267" s="474"/>
      <c r="B267" s="497"/>
      <c r="C267" s="506"/>
      <c r="D267" s="487" t="s">
        <v>325</v>
      </c>
      <c r="E267" s="608"/>
      <c r="F267" s="471">
        <v>523</v>
      </c>
      <c r="G267" s="472">
        <v>3488</v>
      </c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</row>
    <row r="268" spans="1:62" s="488" customFormat="1" ht="11.25" customHeight="1">
      <c r="A268" s="474" t="s">
        <v>326</v>
      </c>
      <c r="B268" s="475" t="s">
        <v>145</v>
      </c>
      <c r="C268" s="490">
        <v>70</v>
      </c>
      <c r="D268" s="477" t="s">
        <v>146</v>
      </c>
      <c r="E268" s="608"/>
      <c r="F268" s="471"/>
      <c r="G268" s="472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</row>
    <row r="269" spans="1:62" s="488" customFormat="1" ht="11.25" customHeight="1">
      <c r="A269" s="474" t="s">
        <v>327</v>
      </c>
      <c r="B269" s="475" t="s">
        <v>235</v>
      </c>
      <c r="C269" s="490">
        <v>1434</v>
      </c>
      <c r="D269" s="477" t="s">
        <v>236</v>
      </c>
      <c r="E269" s="608">
        <v>33150</v>
      </c>
      <c r="F269" s="471"/>
      <c r="G269" s="472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</row>
    <row r="270" spans="1:62" s="473" customFormat="1" ht="10.5" customHeight="1">
      <c r="A270" s="474" t="s">
        <v>1816</v>
      </c>
      <c r="B270" s="475" t="s">
        <v>1633</v>
      </c>
      <c r="C270" s="476">
        <v>1461</v>
      </c>
      <c r="D270" s="477" t="s">
        <v>236</v>
      </c>
      <c r="E270" s="609">
        <v>33150</v>
      </c>
      <c r="F270" s="471"/>
      <c r="G270" s="472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</row>
    <row r="271" spans="1:62" s="488" customFormat="1" ht="12.75" customHeight="1">
      <c r="A271" s="474"/>
      <c r="B271" s="497"/>
      <c r="C271" s="506"/>
      <c r="D271" s="487" t="s">
        <v>328</v>
      </c>
      <c r="E271" s="608"/>
      <c r="F271" s="471">
        <v>754</v>
      </c>
      <c r="G271" s="472">
        <v>4278</v>
      </c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</row>
    <row r="272" spans="1:62" s="488" customFormat="1" ht="11.25" customHeight="1">
      <c r="A272" s="474" t="s">
        <v>329</v>
      </c>
      <c r="B272" s="475" t="s">
        <v>235</v>
      </c>
      <c r="C272" s="490">
        <v>1788</v>
      </c>
      <c r="D272" s="477" t="s">
        <v>236</v>
      </c>
      <c r="E272" s="608">
        <v>33150</v>
      </c>
      <c r="F272" s="471"/>
      <c r="G272" s="4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</row>
    <row r="273" spans="1:62" s="473" customFormat="1" ht="10.5" customHeight="1">
      <c r="A273" s="474" t="s">
        <v>1817</v>
      </c>
      <c r="B273" s="475" t="s">
        <v>1633</v>
      </c>
      <c r="C273" s="476">
        <v>1717</v>
      </c>
      <c r="D273" s="477" t="s">
        <v>236</v>
      </c>
      <c r="E273" s="609">
        <v>33150</v>
      </c>
      <c r="F273" s="471"/>
      <c r="G273" s="472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</row>
    <row r="274" spans="1:62" s="473" customFormat="1" ht="10.5" customHeight="1">
      <c r="A274" s="474" t="s">
        <v>1817</v>
      </c>
      <c r="B274" s="475" t="s">
        <v>1633</v>
      </c>
      <c r="C274" s="476">
        <v>19</v>
      </c>
      <c r="D274" s="477" t="s">
        <v>1785</v>
      </c>
      <c r="E274" s="609">
        <v>33245</v>
      </c>
      <c r="F274" s="471"/>
      <c r="G274" s="472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</row>
    <row r="275" spans="1:62" s="488" customFormat="1" ht="12.75" customHeight="1">
      <c r="A275" s="474"/>
      <c r="B275" s="497"/>
      <c r="C275" s="506"/>
      <c r="D275" s="487" t="s">
        <v>330</v>
      </c>
      <c r="E275" s="608"/>
      <c r="F275" s="471">
        <v>1675</v>
      </c>
      <c r="G275" s="472">
        <v>6341</v>
      </c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</row>
    <row r="276" spans="1:62" s="488" customFormat="1" ht="11.25" customHeight="1">
      <c r="A276" s="474" t="s">
        <v>331</v>
      </c>
      <c r="B276" s="475" t="s">
        <v>235</v>
      </c>
      <c r="C276" s="490">
        <v>2290</v>
      </c>
      <c r="D276" s="477" t="s">
        <v>236</v>
      </c>
      <c r="E276" s="608">
        <v>33150</v>
      </c>
      <c r="F276" s="471"/>
      <c r="G276" s="472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</row>
    <row r="277" spans="1:62" s="473" customFormat="1" ht="10.5" customHeight="1">
      <c r="A277" s="474" t="s">
        <v>332</v>
      </c>
      <c r="B277" s="475" t="s">
        <v>138</v>
      </c>
      <c r="C277" s="476">
        <v>19</v>
      </c>
      <c r="D277" s="477" t="s">
        <v>252</v>
      </c>
      <c r="E277" s="609">
        <v>33150</v>
      </c>
      <c r="F277" s="471"/>
      <c r="G277" s="472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</row>
    <row r="278" spans="1:62" s="473" customFormat="1" ht="10.5" customHeight="1">
      <c r="A278" s="474" t="s">
        <v>1818</v>
      </c>
      <c r="B278" s="475" t="s">
        <v>1633</v>
      </c>
      <c r="C278" s="476">
        <v>2333</v>
      </c>
      <c r="D278" s="477" t="s">
        <v>236</v>
      </c>
      <c r="E278" s="609">
        <v>33150</v>
      </c>
      <c r="F278" s="471"/>
      <c r="G278" s="472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</row>
    <row r="279" spans="1:62" s="473" customFormat="1" ht="10.5" customHeight="1">
      <c r="A279" s="474" t="s">
        <v>1818</v>
      </c>
      <c r="B279" s="475" t="s">
        <v>1633</v>
      </c>
      <c r="C279" s="476">
        <v>24</v>
      </c>
      <c r="D279" s="477" t="s">
        <v>1785</v>
      </c>
      <c r="E279" s="609">
        <v>33245</v>
      </c>
      <c r="F279" s="471"/>
      <c r="G279" s="472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</row>
    <row r="280" spans="1:62" s="488" customFormat="1" ht="12.75" customHeight="1">
      <c r="A280" s="474"/>
      <c r="B280" s="497"/>
      <c r="C280" s="506"/>
      <c r="D280" s="487" t="s">
        <v>333</v>
      </c>
      <c r="E280" s="608"/>
      <c r="F280" s="471">
        <v>760</v>
      </c>
      <c r="G280" s="472">
        <v>3523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</row>
    <row r="281" spans="1:62" s="488" customFormat="1" ht="11.25" customHeight="1">
      <c r="A281" s="474" t="s">
        <v>334</v>
      </c>
      <c r="B281" s="475" t="s">
        <v>235</v>
      </c>
      <c r="C281" s="490">
        <v>1331</v>
      </c>
      <c r="D281" s="477" t="s">
        <v>236</v>
      </c>
      <c r="E281" s="608">
        <v>33150</v>
      </c>
      <c r="F281" s="471"/>
      <c r="G281" s="472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</row>
    <row r="282" spans="1:62" s="473" customFormat="1" ht="10.5" customHeight="1">
      <c r="A282" s="474" t="s">
        <v>335</v>
      </c>
      <c r="B282" s="475" t="s">
        <v>138</v>
      </c>
      <c r="C282" s="476">
        <v>237</v>
      </c>
      <c r="D282" s="477" t="s">
        <v>252</v>
      </c>
      <c r="E282" s="609">
        <v>33150</v>
      </c>
      <c r="F282" s="471"/>
      <c r="G282" s="47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</row>
    <row r="283" spans="1:62" s="473" customFormat="1" ht="10.5" customHeight="1">
      <c r="A283" s="474" t="s">
        <v>1819</v>
      </c>
      <c r="B283" s="475" t="s">
        <v>1633</v>
      </c>
      <c r="C283" s="476">
        <v>1195</v>
      </c>
      <c r="D283" s="477" t="s">
        <v>236</v>
      </c>
      <c r="E283" s="609">
        <v>33150</v>
      </c>
      <c r="F283" s="471"/>
      <c r="G283" s="472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</row>
    <row r="284" spans="1:62" s="512" customFormat="1" ht="12" customHeight="1">
      <c r="A284" s="499" t="s">
        <v>336</v>
      </c>
      <c r="B284" s="508"/>
      <c r="C284" s="509"/>
      <c r="D284" s="510"/>
      <c r="E284" s="611"/>
      <c r="F284" s="511">
        <f>SUM(F132:F280)</f>
        <v>77840</v>
      </c>
      <c r="G284" s="509">
        <f>SUM(G132:G280)</f>
        <v>386508.5</v>
      </c>
      <c r="H284"/>
      <c r="I284"/>
      <c r="J284"/>
      <c r="K284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</row>
    <row r="285" spans="1:7" ht="10.5" customHeight="1">
      <c r="A285" s="500"/>
      <c r="B285" s="501"/>
      <c r="C285" s="502"/>
      <c r="D285" s="503"/>
      <c r="E285" s="610"/>
      <c r="F285" s="504"/>
      <c r="G285" s="505"/>
    </row>
    <row r="286" spans="1:62" s="488" customFormat="1" ht="12.75" customHeight="1">
      <c r="A286" s="474"/>
      <c r="B286" s="497"/>
      <c r="C286" s="498"/>
      <c r="D286" s="487" t="s">
        <v>337</v>
      </c>
      <c r="E286" s="608"/>
      <c r="F286" s="471">
        <v>12800</v>
      </c>
      <c r="G286" s="472">
        <v>13160</v>
      </c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</row>
    <row r="287" spans="1:62" s="488" customFormat="1" ht="11.25" customHeight="1">
      <c r="A287" s="474" t="s">
        <v>338</v>
      </c>
      <c r="B287" s="475" t="s">
        <v>145</v>
      </c>
      <c r="C287" s="490">
        <v>235</v>
      </c>
      <c r="D287" s="477" t="s">
        <v>146</v>
      </c>
      <c r="E287" s="608"/>
      <c r="F287" s="471"/>
      <c r="G287" s="472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</row>
    <row r="288" spans="1:62" s="488" customFormat="1" ht="11.25" customHeight="1">
      <c r="A288" s="474" t="s">
        <v>339</v>
      </c>
      <c r="B288" s="475" t="s">
        <v>134</v>
      </c>
      <c r="C288" s="490">
        <v>125</v>
      </c>
      <c r="D288" s="477" t="s">
        <v>135</v>
      </c>
      <c r="E288" s="608"/>
      <c r="F288" s="471"/>
      <c r="G288" s="472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</row>
    <row r="289" spans="1:62" s="488" customFormat="1" ht="12.75" customHeight="1">
      <c r="A289" s="474"/>
      <c r="B289" s="497"/>
      <c r="C289" s="483"/>
      <c r="D289" s="487" t="s">
        <v>340</v>
      </c>
      <c r="E289" s="608"/>
      <c r="F289" s="471">
        <v>23580</v>
      </c>
      <c r="G289" s="472">
        <v>23759</v>
      </c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</row>
    <row r="290" spans="1:62" s="488" customFormat="1" ht="11.25" customHeight="1">
      <c r="A290" s="474" t="s">
        <v>341</v>
      </c>
      <c r="B290" s="475" t="s">
        <v>134</v>
      </c>
      <c r="C290" s="490">
        <v>179</v>
      </c>
      <c r="D290" s="477" t="s">
        <v>135</v>
      </c>
      <c r="E290" s="608"/>
      <c r="F290" s="471"/>
      <c r="G290" s="472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</row>
    <row r="291" spans="1:62" s="488" customFormat="1" ht="12.75" customHeight="1">
      <c r="A291" s="474"/>
      <c r="B291" s="497"/>
      <c r="C291" s="483"/>
      <c r="D291" s="487" t="s">
        <v>342</v>
      </c>
      <c r="E291" s="608"/>
      <c r="F291" s="471">
        <v>7525</v>
      </c>
      <c r="G291" s="472">
        <v>7578</v>
      </c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</row>
    <row r="292" spans="1:62" s="488" customFormat="1" ht="11.25" customHeight="1">
      <c r="A292" s="474" t="s">
        <v>343</v>
      </c>
      <c r="B292" s="475" t="s">
        <v>134</v>
      </c>
      <c r="C292" s="490">
        <v>53</v>
      </c>
      <c r="D292" s="477" t="s">
        <v>135</v>
      </c>
      <c r="E292" s="608"/>
      <c r="F292" s="471"/>
      <c r="G292" s="47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</row>
    <row r="293" spans="1:62" s="488" customFormat="1" ht="12.75" customHeight="1">
      <c r="A293" s="474"/>
      <c r="B293" s="497"/>
      <c r="C293" s="483"/>
      <c r="D293" s="487" t="s">
        <v>1820</v>
      </c>
      <c r="E293" s="608"/>
      <c r="F293" s="471">
        <v>0</v>
      </c>
      <c r="G293" s="472">
        <v>200.5</v>
      </c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</row>
    <row r="294" spans="1:62" s="488" customFormat="1" ht="11.25" customHeight="1">
      <c r="A294" s="474" t="s">
        <v>1821</v>
      </c>
      <c r="B294" s="475" t="s">
        <v>1687</v>
      </c>
      <c r="C294" s="490">
        <v>200.5</v>
      </c>
      <c r="D294" s="477" t="s">
        <v>1822</v>
      </c>
      <c r="E294" s="608"/>
      <c r="F294" s="471"/>
      <c r="G294" s="472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</row>
    <row r="295" spans="1:62" s="512" customFormat="1" ht="12" customHeight="1">
      <c r="A295" s="499" t="s">
        <v>344</v>
      </c>
      <c r="B295" s="508"/>
      <c r="C295" s="509"/>
      <c r="D295" s="510"/>
      <c r="E295" s="611"/>
      <c r="F295" s="511">
        <f>SUM(F286:F293)</f>
        <v>43905</v>
      </c>
      <c r="G295" s="509">
        <f>SUM(G286:G293)</f>
        <v>44697.5</v>
      </c>
      <c r="H295"/>
      <c r="I295"/>
      <c r="J295"/>
      <c r="K295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</row>
    <row r="296" spans="1:7" ht="10.5" customHeight="1">
      <c r="A296" s="500"/>
      <c r="B296" s="501"/>
      <c r="C296" s="513"/>
      <c r="D296" s="503"/>
      <c r="E296" s="610"/>
      <c r="F296" s="504"/>
      <c r="G296" s="505"/>
    </row>
    <row r="297" spans="1:62" s="488" customFormat="1" ht="12.75" customHeight="1">
      <c r="A297" s="474"/>
      <c r="B297" s="497"/>
      <c r="C297" s="483"/>
      <c r="D297" s="487" t="s">
        <v>345</v>
      </c>
      <c r="E297" s="608"/>
      <c r="F297" s="471">
        <v>54000</v>
      </c>
      <c r="G297" s="472">
        <v>57641.4</v>
      </c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</row>
    <row r="298" spans="1:62" s="488" customFormat="1" ht="11.25" customHeight="1">
      <c r="A298" s="474" t="s">
        <v>346</v>
      </c>
      <c r="B298" s="475" t="s">
        <v>134</v>
      </c>
      <c r="C298" s="490">
        <v>433</v>
      </c>
      <c r="D298" s="477" t="s">
        <v>135</v>
      </c>
      <c r="E298" s="608"/>
      <c r="F298" s="471"/>
      <c r="G298" s="472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</row>
    <row r="299" spans="1:62" s="488" customFormat="1" ht="11.25" customHeight="1">
      <c r="A299" s="474" t="s">
        <v>1823</v>
      </c>
      <c r="B299" s="475" t="s">
        <v>1705</v>
      </c>
      <c r="C299" s="490">
        <v>795.4</v>
      </c>
      <c r="D299" s="477" t="s">
        <v>1824</v>
      </c>
      <c r="E299" s="608"/>
      <c r="F299" s="471"/>
      <c r="G299" s="472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</row>
    <row r="300" spans="1:62" s="488" customFormat="1" ht="11.25" customHeight="1">
      <c r="A300" s="474" t="s">
        <v>1825</v>
      </c>
      <c r="B300" s="475" t="s">
        <v>1708</v>
      </c>
      <c r="C300" s="490">
        <v>1493</v>
      </c>
      <c r="D300" s="477" t="s">
        <v>350</v>
      </c>
      <c r="E300" s="608">
        <v>34108</v>
      </c>
      <c r="F300" s="471"/>
      <c r="G300" s="472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</row>
    <row r="301" spans="1:62" s="488" customFormat="1" ht="11.25" customHeight="1">
      <c r="A301" s="474" t="s">
        <v>1825</v>
      </c>
      <c r="B301" s="475" t="s">
        <v>1708</v>
      </c>
      <c r="C301" s="490">
        <v>920</v>
      </c>
      <c r="D301" s="477" t="s">
        <v>1826</v>
      </c>
      <c r="E301" s="608">
        <v>34070</v>
      </c>
      <c r="F301" s="471"/>
      <c r="G301" s="472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</row>
    <row r="302" spans="1:62" s="488" customFormat="1" ht="12.75" customHeight="1">
      <c r="A302" s="474"/>
      <c r="B302" s="497"/>
      <c r="C302" s="483"/>
      <c r="D302" s="487" t="s">
        <v>347</v>
      </c>
      <c r="E302" s="608"/>
      <c r="F302" s="471">
        <v>5798</v>
      </c>
      <c r="G302" s="472">
        <v>7736.5</v>
      </c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</row>
    <row r="303" spans="1:62" s="488" customFormat="1" ht="11.25" customHeight="1">
      <c r="A303" s="474" t="s">
        <v>348</v>
      </c>
      <c r="B303" s="475" t="s">
        <v>134</v>
      </c>
      <c r="C303" s="490">
        <v>42</v>
      </c>
      <c r="D303" s="477" t="s">
        <v>135</v>
      </c>
      <c r="E303" s="608"/>
      <c r="F303" s="490"/>
      <c r="G303" s="472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</row>
    <row r="304" spans="1:62" s="488" customFormat="1" ht="11.25" customHeight="1">
      <c r="A304" s="474" t="s">
        <v>349</v>
      </c>
      <c r="B304" s="475" t="s">
        <v>138</v>
      </c>
      <c r="C304" s="490">
        <v>105</v>
      </c>
      <c r="D304" s="477" t="s">
        <v>350</v>
      </c>
      <c r="E304" s="608">
        <v>34108</v>
      </c>
      <c r="F304" s="490"/>
      <c r="G304" s="472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</row>
    <row r="305" spans="1:62" s="488" customFormat="1" ht="11.25" customHeight="1">
      <c r="A305" s="474" t="s">
        <v>1827</v>
      </c>
      <c r="B305" s="475" t="s">
        <v>1708</v>
      </c>
      <c r="C305" s="490">
        <v>130</v>
      </c>
      <c r="D305" s="477" t="s">
        <v>350</v>
      </c>
      <c r="E305" s="608">
        <v>34108</v>
      </c>
      <c r="F305" s="490"/>
      <c r="G305" s="472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</row>
    <row r="306" spans="1:62" s="488" customFormat="1" ht="11.25" customHeight="1">
      <c r="A306" s="474" t="s">
        <v>1828</v>
      </c>
      <c r="B306" s="475" t="s">
        <v>1687</v>
      </c>
      <c r="C306" s="490">
        <v>300</v>
      </c>
      <c r="D306" s="477" t="s">
        <v>1829</v>
      </c>
      <c r="E306" s="608"/>
      <c r="F306" s="490"/>
      <c r="G306" s="472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</row>
    <row r="307" spans="1:62" s="488" customFormat="1" ht="11.25" customHeight="1">
      <c r="A307" s="474" t="s">
        <v>1830</v>
      </c>
      <c r="B307" s="475" t="s">
        <v>1637</v>
      </c>
      <c r="C307" s="490">
        <v>520</v>
      </c>
      <c r="D307" s="477" t="s">
        <v>1829</v>
      </c>
      <c r="E307" s="608"/>
      <c r="F307" s="490"/>
      <c r="G307" s="472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</row>
    <row r="308" spans="1:62" s="473" customFormat="1" ht="10.5" customHeight="1">
      <c r="A308" s="474" t="s">
        <v>1831</v>
      </c>
      <c r="B308" s="475" t="s">
        <v>1633</v>
      </c>
      <c r="C308" s="476">
        <v>241.5</v>
      </c>
      <c r="D308" s="477" t="s">
        <v>1808</v>
      </c>
      <c r="E308" s="609">
        <v>13101</v>
      </c>
      <c r="F308" s="471"/>
      <c r="G308" s="472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</row>
    <row r="309" spans="1:62" s="473" customFormat="1" ht="10.5" customHeight="1">
      <c r="A309" s="474" t="s">
        <v>1832</v>
      </c>
      <c r="B309" s="475" t="s">
        <v>1633</v>
      </c>
      <c r="C309" s="476">
        <v>600</v>
      </c>
      <c r="D309" s="477" t="s">
        <v>1829</v>
      </c>
      <c r="E309" s="609"/>
      <c r="F309" s="471"/>
      <c r="G309" s="472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</row>
    <row r="310" spans="1:62" s="488" customFormat="1" ht="12.75" customHeight="1">
      <c r="A310" s="474"/>
      <c r="B310" s="497"/>
      <c r="C310" s="483"/>
      <c r="D310" s="487" t="s">
        <v>351</v>
      </c>
      <c r="E310" s="608"/>
      <c r="F310" s="471">
        <v>788</v>
      </c>
      <c r="G310" s="472">
        <v>3108</v>
      </c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</row>
    <row r="311" spans="1:62" s="488" customFormat="1" ht="11.25" customHeight="1">
      <c r="A311" s="474" t="s">
        <v>352</v>
      </c>
      <c r="B311" s="475" t="s">
        <v>134</v>
      </c>
      <c r="C311" s="490">
        <v>30</v>
      </c>
      <c r="D311" s="477" t="s">
        <v>135</v>
      </c>
      <c r="E311" s="608"/>
      <c r="F311" s="490"/>
      <c r="G311" s="472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</row>
    <row r="312" spans="1:62" s="488" customFormat="1" ht="11.25" customHeight="1">
      <c r="A312" s="474" t="s">
        <v>1833</v>
      </c>
      <c r="B312" s="475" t="s">
        <v>1680</v>
      </c>
      <c r="C312" s="490">
        <v>500</v>
      </c>
      <c r="D312" s="477" t="s">
        <v>1834</v>
      </c>
      <c r="E312" s="608"/>
      <c r="F312" s="490"/>
      <c r="G312" s="47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</row>
    <row r="313" spans="1:62" s="488" customFormat="1" ht="11.25" customHeight="1">
      <c r="A313" s="474" t="s">
        <v>1835</v>
      </c>
      <c r="B313" s="475" t="s">
        <v>1720</v>
      </c>
      <c r="C313" s="490">
        <v>1350</v>
      </c>
      <c r="D313" s="477" t="s">
        <v>1836</v>
      </c>
      <c r="E313" s="608"/>
      <c r="F313" s="490"/>
      <c r="G313" s="472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</row>
    <row r="314" spans="1:62" s="488" customFormat="1" ht="11.25" customHeight="1">
      <c r="A314" s="474" t="s">
        <v>1837</v>
      </c>
      <c r="B314" s="475" t="s">
        <v>1729</v>
      </c>
      <c r="C314" s="490">
        <v>440</v>
      </c>
      <c r="D314" s="477" t="s">
        <v>1838</v>
      </c>
      <c r="E314" s="608"/>
      <c r="F314" s="490"/>
      <c r="G314" s="472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</row>
    <row r="315" spans="1:62" s="512" customFormat="1" ht="12" customHeight="1">
      <c r="A315" s="499" t="s">
        <v>353</v>
      </c>
      <c r="B315" s="508"/>
      <c r="C315" s="509"/>
      <c r="D315" s="510"/>
      <c r="E315" s="611"/>
      <c r="F315" s="511">
        <f>SUM(F297:F310)</f>
        <v>60586</v>
      </c>
      <c r="G315" s="509">
        <f>SUM(G297:G310)</f>
        <v>68485.9</v>
      </c>
      <c r="H315"/>
      <c r="I315"/>
      <c r="J315"/>
      <c r="K315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</row>
    <row r="316" spans="1:7" ht="10.5" customHeight="1">
      <c r="A316" s="500"/>
      <c r="B316" s="501"/>
      <c r="C316" s="502"/>
      <c r="D316" s="503"/>
      <c r="E316" s="610"/>
      <c r="F316" s="504"/>
      <c r="G316" s="505"/>
    </row>
    <row r="317" spans="1:62" s="488" customFormat="1" ht="12.75" customHeight="1">
      <c r="A317" s="474"/>
      <c r="B317" s="497"/>
      <c r="C317" s="483"/>
      <c r="D317" s="487" t="s">
        <v>354</v>
      </c>
      <c r="E317" s="608"/>
      <c r="F317" s="471">
        <v>49212</v>
      </c>
      <c r="G317" s="472">
        <v>51470.8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</row>
    <row r="318" spans="1:62" s="488" customFormat="1" ht="11.25" customHeight="1">
      <c r="A318" s="474" t="s">
        <v>355</v>
      </c>
      <c r="B318" s="475" t="s">
        <v>134</v>
      </c>
      <c r="C318" s="490">
        <v>190</v>
      </c>
      <c r="D318" s="477" t="s">
        <v>135</v>
      </c>
      <c r="E318" s="608"/>
      <c r="F318" s="471"/>
      <c r="G318" s="472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</row>
    <row r="319" spans="1:62" s="488" customFormat="1" ht="11.25" customHeight="1">
      <c r="A319" s="474" t="s">
        <v>1839</v>
      </c>
      <c r="B319" s="475" t="s">
        <v>1720</v>
      </c>
      <c r="C319" s="490">
        <v>623</v>
      </c>
      <c r="D319" s="477" t="s">
        <v>1840</v>
      </c>
      <c r="E319" s="608"/>
      <c r="F319" s="471"/>
      <c r="G319" s="472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</row>
    <row r="320" spans="1:62" s="488" customFormat="1" ht="11.25" customHeight="1">
      <c r="A320" s="474" t="s">
        <v>1841</v>
      </c>
      <c r="B320" s="475" t="s">
        <v>1729</v>
      </c>
      <c r="C320" s="490">
        <v>355</v>
      </c>
      <c r="D320" s="477" t="s">
        <v>1842</v>
      </c>
      <c r="E320" s="608"/>
      <c r="F320" s="471"/>
      <c r="G320" s="472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</row>
    <row r="321" spans="1:62" s="488" customFormat="1" ht="11.25" customHeight="1">
      <c r="A321" s="474" t="s">
        <v>1843</v>
      </c>
      <c r="B321" s="475" t="s">
        <v>1687</v>
      </c>
      <c r="C321" s="490">
        <v>165.8</v>
      </c>
      <c r="D321" s="477" t="s">
        <v>1808</v>
      </c>
      <c r="E321" s="608">
        <v>13101</v>
      </c>
      <c r="F321" s="471"/>
      <c r="G321" s="472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</row>
    <row r="322" spans="1:62" s="488" customFormat="1" ht="22.5" customHeight="1">
      <c r="A322" s="474" t="s">
        <v>1696</v>
      </c>
      <c r="B322" s="475" t="s">
        <v>1637</v>
      </c>
      <c r="C322" s="490"/>
      <c r="D322" s="477" t="s">
        <v>1844</v>
      </c>
      <c r="E322" s="608"/>
      <c r="F322" s="471"/>
      <c r="G322" s="47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</row>
    <row r="323" spans="1:62" s="488" customFormat="1" ht="10.5" customHeight="1">
      <c r="A323" s="474" t="s">
        <v>760</v>
      </c>
      <c r="B323" s="475" t="s">
        <v>1633</v>
      </c>
      <c r="C323" s="490">
        <v>21</v>
      </c>
      <c r="D323" s="477" t="s">
        <v>1845</v>
      </c>
      <c r="E323" s="608"/>
      <c r="F323" s="471"/>
      <c r="G323" s="472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</row>
    <row r="324" spans="1:62" s="488" customFormat="1" ht="10.5" customHeight="1">
      <c r="A324" s="474" t="s">
        <v>792</v>
      </c>
      <c r="B324" s="475" t="s">
        <v>1633</v>
      </c>
      <c r="C324" s="490">
        <v>585</v>
      </c>
      <c r="D324" s="477" t="s">
        <v>1842</v>
      </c>
      <c r="E324" s="608"/>
      <c r="F324" s="471"/>
      <c r="G324" s="472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</row>
    <row r="325" spans="1:62" s="488" customFormat="1" ht="10.5" customHeight="1">
      <c r="A325" s="474" t="s">
        <v>467</v>
      </c>
      <c r="B325" s="475" t="s">
        <v>1633</v>
      </c>
      <c r="C325" s="490">
        <v>109</v>
      </c>
      <c r="D325" s="477" t="s">
        <v>1846</v>
      </c>
      <c r="E325" s="608"/>
      <c r="F325" s="471"/>
      <c r="G325" s="472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</row>
    <row r="326" spans="1:62" s="488" customFormat="1" ht="10.5" customHeight="1">
      <c r="A326" s="474" t="s">
        <v>1847</v>
      </c>
      <c r="B326" s="475" t="s">
        <v>1641</v>
      </c>
      <c r="C326" s="490">
        <v>210</v>
      </c>
      <c r="D326" s="477" t="s">
        <v>1848</v>
      </c>
      <c r="E326" s="608">
        <v>34054</v>
      </c>
      <c r="F326" s="471"/>
      <c r="G326" s="472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</row>
    <row r="327" spans="1:62" s="512" customFormat="1" ht="12" customHeight="1">
      <c r="A327" s="499" t="s">
        <v>356</v>
      </c>
      <c r="B327" s="508"/>
      <c r="C327" s="509"/>
      <c r="D327" s="510"/>
      <c r="E327" s="611"/>
      <c r="F327" s="511">
        <f>SUM(F317:F317)</f>
        <v>49212</v>
      </c>
      <c r="G327" s="509">
        <f>SUM(G317:G317)</f>
        <v>51470.8</v>
      </c>
      <c r="H327"/>
      <c r="I327"/>
      <c r="J327"/>
      <c r="K327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</row>
    <row r="328" spans="1:7" ht="10.5" customHeight="1">
      <c r="A328" s="500"/>
      <c r="B328" s="501"/>
      <c r="C328" s="502"/>
      <c r="D328" s="503"/>
      <c r="E328" s="610"/>
      <c r="F328" s="504"/>
      <c r="G328" s="505"/>
    </row>
    <row r="329" spans="1:62" s="488" customFormat="1" ht="12.75" customHeight="1">
      <c r="A329" s="474"/>
      <c r="B329" s="497"/>
      <c r="C329" s="498"/>
      <c r="D329" s="487" t="s">
        <v>357</v>
      </c>
      <c r="E329" s="608"/>
      <c r="F329" s="471">
        <v>157399</v>
      </c>
      <c r="G329" s="472">
        <v>157399</v>
      </c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</row>
    <row r="330" spans="1:62" s="488" customFormat="1" ht="12.75" customHeight="1">
      <c r="A330" s="474"/>
      <c r="B330" s="497"/>
      <c r="C330" s="498"/>
      <c r="D330" s="487" t="s">
        <v>358</v>
      </c>
      <c r="E330" s="608"/>
      <c r="F330" s="471">
        <v>0</v>
      </c>
      <c r="G330" s="472">
        <v>200</v>
      </c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</row>
    <row r="331" spans="1:62" s="470" customFormat="1" ht="11.25" customHeight="1">
      <c r="A331" s="474" t="s">
        <v>869</v>
      </c>
      <c r="B331" s="497" t="s">
        <v>1633</v>
      </c>
      <c r="C331" s="483">
        <v>200</v>
      </c>
      <c r="D331" s="477" t="s">
        <v>1849</v>
      </c>
      <c r="E331" s="608"/>
      <c r="F331" s="482"/>
      <c r="G331" s="483"/>
      <c r="H331"/>
      <c r="I331"/>
      <c r="J331"/>
      <c r="K331"/>
      <c r="L331"/>
      <c r="M331"/>
      <c r="N331"/>
      <c r="O331"/>
      <c r="P331"/>
      <c r="Q331"/>
      <c r="R331"/>
      <c r="S331"/>
      <c r="T331" s="241"/>
      <c r="U331" s="241"/>
      <c r="V331" s="241"/>
      <c r="W331" s="241"/>
      <c r="X331" s="241"/>
      <c r="Y331" s="241"/>
      <c r="Z331" s="241"/>
      <c r="AA331" s="241"/>
      <c r="AB331" s="241"/>
      <c r="AC331" s="241"/>
      <c r="AD331" s="241"/>
      <c r="AE331" s="241"/>
      <c r="AF331" s="241"/>
      <c r="AG331" s="241"/>
      <c r="AH331" s="241"/>
      <c r="AI331" s="241"/>
      <c r="AJ331" s="241"/>
      <c r="AK331" s="241"/>
      <c r="AL331" s="241"/>
      <c r="AM331" s="241"/>
      <c r="AN331" s="241"/>
      <c r="AO331" s="241"/>
      <c r="AP331" s="241"/>
      <c r="AQ331" s="241"/>
      <c r="AR331" s="241"/>
      <c r="AS331" s="241"/>
      <c r="AT331" s="241"/>
      <c r="AU331" s="241"/>
      <c r="AV331" s="241"/>
      <c r="AW331" s="241"/>
      <c r="AX331" s="241"/>
      <c r="AY331" s="241"/>
      <c r="AZ331" s="241"/>
      <c r="BA331" s="241"/>
      <c r="BB331" s="241"/>
      <c r="BC331" s="241"/>
      <c r="BD331" s="241"/>
      <c r="BE331" s="241"/>
      <c r="BF331" s="241"/>
      <c r="BG331" s="241"/>
      <c r="BH331" s="241"/>
      <c r="BI331" s="241"/>
      <c r="BJ331" s="241"/>
    </row>
    <row r="332" spans="1:62" s="512" customFormat="1" ht="12" customHeight="1">
      <c r="A332" s="499" t="s">
        <v>359</v>
      </c>
      <c r="B332" s="508"/>
      <c r="C332" s="509"/>
      <c r="D332" s="510"/>
      <c r="E332" s="611"/>
      <c r="F332" s="511">
        <f>SUM(F329:F329)</f>
        <v>157399</v>
      </c>
      <c r="G332" s="509">
        <f>SUM(G329:G331)</f>
        <v>157599</v>
      </c>
      <c r="H332"/>
      <c r="I332"/>
      <c r="J332"/>
      <c r="K33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</row>
    <row r="333" spans="1:7" ht="10.5" customHeight="1">
      <c r="A333" s="514"/>
      <c r="B333" s="501"/>
      <c r="C333" s="502"/>
      <c r="D333" s="503"/>
      <c r="E333" s="610"/>
      <c r="F333" s="504"/>
      <c r="G333" s="505"/>
    </row>
    <row r="334" spans="1:62" s="512" customFormat="1" ht="12" customHeight="1">
      <c r="A334" s="499" t="s">
        <v>21</v>
      </c>
      <c r="B334" s="508"/>
      <c r="C334" s="509"/>
      <c r="D334" s="510"/>
      <c r="E334" s="611"/>
      <c r="F334" s="511">
        <f>SUM(F130+F284+F295+F315+F327+F332)</f>
        <v>1042824</v>
      </c>
      <c r="G334" s="509">
        <f>SUM(G130+G284+G295+G315+G327+G332)</f>
        <v>1535584.3</v>
      </c>
      <c r="H334"/>
      <c r="I334"/>
      <c r="J334"/>
      <c r="K334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</row>
    <row r="335" spans="1:62" s="488" customFormat="1" ht="12.75" customHeight="1">
      <c r="A335" s="474"/>
      <c r="B335" s="497"/>
      <c r="C335" s="483"/>
      <c r="D335" s="515" t="s">
        <v>132</v>
      </c>
      <c r="E335" s="612"/>
      <c r="F335" s="516">
        <v>0</v>
      </c>
      <c r="G335" s="517">
        <v>400</v>
      </c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</row>
    <row r="336" spans="1:62" s="488" customFormat="1" ht="11.25" customHeight="1">
      <c r="A336" s="474" t="s">
        <v>360</v>
      </c>
      <c r="B336" s="475" t="s">
        <v>145</v>
      </c>
      <c r="C336" s="490">
        <v>400</v>
      </c>
      <c r="D336" s="477" t="s">
        <v>185</v>
      </c>
      <c r="E336" s="608"/>
      <c r="F336" s="471"/>
      <c r="G336" s="472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</row>
    <row r="337" spans="1:62" s="488" customFormat="1" ht="11.25" customHeight="1">
      <c r="A337" s="474" t="s">
        <v>1850</v>
      </c>
      <c r="B337" s="475" t="s">
        <v>1705</v>
      </c>
      <c r="C337" s="490">
        <v>400</v>
      </c>
      <c r="D337" s="477" t="s">
        <v>1851</v>
      </c>
      <c r="E337" s="608"/>
      <c r="F337" s="471"/>
      <c r="G337" s="472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</row>
    <row r="338" spans="1:62" s="488" customFormat="1" ht="11.25" customHeight="1">
      <c r="A338" s="474" t="s">
        <v>761</v>
      </c>
      <c r="B338" s="475" t="s">
        <v>1633</v>
      </c>
      <c r="C338" s="490">
        <v>-400</v>
      </c>
      <c r="D338" s="477" t="s">
        <v>1852</v>
      </c>
      <c r="E338" s="608"/>
      <c r="F338" s="471"/>
      <c r="G338" s="472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</row>
    <row r="339" spans="1:62" s="470" customFormat="1" ht="12.75" customHeight="1">
      <c r="A339" s="474"/>
      <c r="B339" s="497"/>
      <c r="C339" s="483"/>
      <c r="D339" s="515" t="s">
        <v>136</v>
      </c>
      <c r="E339" s="608"/>
      <c r="F339" s="471">
        <v>0</v>
      </c>
      <c r="G339" s="472">
        <v>435.5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</row>
    <row r="340" spans="1:62" s="470" customFormat="1" ht="11.25" customHeight="1">
      <c r="A340" s="474" t="s">
        <v>140</v>
      </c>
      <c r="B340" s="480" t="s">
        <v>138</v>
      </c>
      <c r="C340" s="481">
        <v>435.5</v>
      </c>
      <c r="D340" s="480" t="s">
        <v>141</v>
      </c>
      <c r="E340" s="608">
        <v>29516</v>
      </c>
      <c r="F340" s="482"/>
      <c r="G340" s="483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</row>
    <row r="341" spans="1:62" s="470" customFormat="1" ht="12.75" customHeight="1">
      <c r="A341" s="474"/>
      <c r="B341" s="497"/>
      <c r="C341" s="483"/>
      <c r="D341" s="515" t="s">
        <v>143</v>
      </c>
      <c r="E341" s="608"/>
      <c r="F341" s="471">
        <v>53600</v>
      </c>
      <c r="G341" s="472">
        <v>53648.5</v>
      </c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</row>
    <row r="342" spans="1:62" s="488" customFormat="1" ht="11.25" customHeight="1">
      <c r="A342" s="474" t="s">
        <v>361</v>
      </c>
      <c r="B342" s="475" t="s">
        <v>145</v>
      </c>
      <c r="C342" s="490">
        <v>48.5</v>
      </c>
      <c r="D342" s="477" t="s">
        <v>185</v>
      </c>
      <c r="E342" s="608"/>
      <c r="F342" s="471"/>
      <c r="G342" s="47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</row>
    <row r="343" spans="1:62" s="470" customFormat="1" ht="12.75" customHeight="1">
      <c r="A343" s="474"/>
      <c r="B343" s="475"/>
      <c r="C343" s="490"/>
      <c r="D343" s="487" t="s">
        <v>362</v>
      </c>
      <c r="E343" s="608"/>
      <c r="F343" s="471">
        <v>0</v>
      </c>
      <c r="G343" s="472">
        <v>50</v>
      </c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</row>
    <row r="344" spans="1:62" s="488" customFormat="1" ht="11.25" customHeight="1">
      <c r="A344" s="474" t="s">
        <v>363</v>
      </c>
      <c r="B344" s="475" t="s">
        <v>364</v>
      </c>
      <c r="C344" s="490">
        <v>50</v>
      </c>
      <c r="D344" s="477" t="s">
        <v>365</v>
      </c>
      <c r="E344" s="608"/>
      <c r="F344" s="471"/>
      <c r="G344" s="472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</row>
    <row r="345" spans="1:62" s="520" customFormat="1" ht="12.75" customHeight="1">
      <c r="A345" s="518"/>
      <c r="B345" s="519"/>
      <c r="C345" s="472"/>
      <c r="D345" s="487" t="s">
        <v>186</v>
      </c>
      <c r="E345" s="608"/>
      <c r="F345" s="471">
        <v>1200</v>
      </c>
      <c r="G345" s="472">
        <v>4410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</row>
    <row r="346" spans="1:62" s="488" customFormat="1" ht="11.25" customHeight="1">
      <c r="A346" s="474" t="s">
        <v>187</v>
      </c>
      <c r="B346" s="475" t="s">
        <v>188</v>
      </c>
      <c r="C346" s="490">
        <v>50</v>
      </c>
      <c r="D346" s="477" t="s">
        <v>366</v>
      </c>
      <c r="E346" s="608"/>
      <c r="F346" s="471"/>
      <c r="G346" s="472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</row>
    <row r="347" spans="1:62" s="488" customFormat="1" ht="11.25" customHeight="1">
      <c r="A347" s="474" t="s">
        <v>190</v>
      </c>
      <c r="B347" s="475" t="s">
        <v>145</v>
      </c>
      <c r="C347" s="490">
        <v>170</v>
      </c>
      <c r="D347" s="477" t="s">
        <v>185</v>
      </c>
      <c r="E347" s="608"/>
      <c r="F347" s="471"/>
      <c r="G347" s="472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</row>
    <row r="348" spans="1:62" s="488" customFormat="1" ht="11.25" customHeight="1">
      <c r="A348" s="474" t="s">
        <v>367</v>
      </c>
      <c r="B348" s="475" t="s">
        <v>153</v>
      </c>
      <c r="C348" s="490">
        <v>-100</v>
      </c>
      <c r="D348" s="477" t="s">
        <v>368</v>
      </c>
      <c r="E348" s="608"/>
      <c r="F348" s="471"/>
      <c r="G348" s="472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</row>
    <row r="349" spans="1:62" s="488" customFormat="1" ht="11.25" customHeight="1">
      <c r="A349" s="474" t="s">
        <v>1677</v>
      </c>
      <c r="B349" s="475" t="s">
        <v>1674</v>
      </c>
      <c r="C349" s="490">
        <v>1990</v>
      </c>
      <c r="D349" s="477" t="s">
        <v>1853</v>
      </c>
      <c r="E349" s="608"/>
      <c r="F349" s="471"/>
      <c r="G349" s="472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</row>
    <row r="350" spans="1:62" s="488" customFormat="1" ht="11.25" customHeight="1">
      <c r="A350" s="474" t="s">
        <v>1854</v>
      </c>
      <c r="B350" s="475" t="s">
        <v>1680</v>
      </c>
      <c r="C350" s="490">
        <v>500</v>
      </c>
      <c r="D350" s="477" t="s">
        <v>1855</v>
      </c>
      <c r="E350" s="608"/>
      <c r="F350" s="471"/>
      <c r="G350" s="472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</row>
    <row r="351" spans="1:62" s="488" customFormat="1" ht="11.25" customHeight="1">
      <c r="A351" s="474" t="s">
        <v>1721</v>
      </c>
      <c r="B351" s="475" t="s">
        <v>1637</v>
      </c>
      <c r="C351" s="490">
        <v>600</v>
      </c>
      <c r="D351" s="477" t="s">
        <v>1898</v>
      </c>
      <c r="E351" s="608"/>
      <c r="F351" s="471"/>
      <c r="G351" s="472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</row>
    <row r="352" spans="1:62" s="470" customFormat="1" ht="12.75" customHeight="1">
      <c r="A352" s="474"/>
      <c r="B352" s="497"/>
      <c r="C352" s="483"/>
      <c r="D352" s="494" t="s">
        <v>196</v>
      </c>
      <c r="E352" s="608"/>
      <c r="F352" s="471">
        <v>3200</v>
      </c>
      <c r="G352" s="472">
        <v>4220</v>
      </c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</row>
    <row r="353" spans="1:62" s="488" customFormat="1" ht="11.25" customHeight="1">
      <c r="A353" s="474" t="s">
        <v>197</v>
      </c>
      <c r="B353" s="475" t="s">
        <v>145</v>
      </c>
      <c r="C353" s="490">
        <v>300</v>
      </c>
      <c r="D353" s="477" t="s">
        <v>185</v>
      </c>
      <c r="E353" s="608"/>
      <c r="F353" s="471"/>
      <c r="G353" s="472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</row>
    <row r="354" spans="1:62" s="473" customFormat="1" ht="10.5" customHeight="1">
      <c r="A354" s="474" t="s">
        <v>1899</v>
      </c>
      <c r="B354" s="475" t="s">
        <v>1631</v>
      </c>
      <c r="C354" s="476">
        <v>720</v>
      </c>
      <c r="D354" s="477" t="s">
        <v>1900</v>
      </c>
      <c r="E354" s="608">
        <v>17343</v>
      </c>
      <c r="F354" s="471"/>
      <c r="G354" s="472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</row>
    <row r="355" spans="1:62" s="488" customFormat="1" ht="12.75" customHeight="1">
      <c r="A355" s="474"/>
      <c r="B355" s="497"/>
      <c r="C355" s="483"/>
      <c r="D355" s="487" t="s">
        <v>369</v>
      </c>
      <c r="E355" s="608"/>
      <c r="F355" s="471">
        <v>369060</v>
      </c>
      <c r="G355" s="472">
        <v>665520.7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</row>
    <row r="356" spans="1:62" s="488" customFormat="1" ht="11.25" customHeight="1">
      <c r="A356" s="474" t="s">
        <v>370</v>
      </c>
      <c r="B356" s="475" t="s">
        <v>145</v>
      </c>
      <c r="C356" s="490">
        <v>46665</v>
      </c>
      <c r="D356" s="477" t="s">
        <v>185</v>
      </c>
      <c r="E356" s="608"/>
      <c r="F356" s="471"/>
      <c r="G356" s="472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</row>
    <row r="357" spans="1:62" s="488" customFormat="1" ht="11.25" customHeight="1">
      <c r="A357" s="474" t="s">
        <v>371</v>
      </c>
      <c r="B357" s="475" t="s">
        <v>145</v>
      </c>
      <c r="C357" s="490">
        <v>18024.6</v>
      </c>
      <c r="D357" s="477" t="s">
        <v>372</v>
      </c>
      <c r="E357" s="608">
        <v>90106</v>
      </c>
      <c r="F357" s="471"/>
      <c r="G357" s="472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</row>
    <row r="358" spans="1:62" s="488" customFormat="1" ht="11.25" customHeight="1">
      <c r="A358" s="474" t="s">
        <v>373</v>
      </c>
      <c r="B358" s="475" t="s">
        <v>216</v>
      </c>
      <c r="C358" s="490">
        <v>30000</v>
      </c>
      <c r="D358" s="477" t="s">
        <v>374</v>
      </c>
      <c r="E358" s="608">
        <v>92559</v>
      </c>
      <c r="F358" s="471"/>
      <c r="G358" s="472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</row>
    <row r="359" spans="1:62" s="488" customFormat="1" ht="11.25" customHeight="1">
      <c r="A359" s="474" t="s">
        <v>203</v>
      </c>
      <c r="B359" s="475" t="s">
        <v>175</v>
      </c>
      <c r="C359" s="490">
        <v>300</v>
      </c>
      <c r="D359" s="477" t="s">
        <v>375</v>
      </c>
      <c r="E359" s="608"/>
      <c r="F359" s="471"/>
      <c r="G359" s="472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</row>
    <row r="360" spans="1:62" s="488" customFormat="1" ht="11.25" customHeight="1">
      <c r="A360" s="474" t="s">
        <v>376</v>
      </c>
      <c r="B360" s="475" t="s">
        <v>175</v>
      </c>
      <c r="C360" s="490">
        <v>136</v>
      </c>
      <c r="D360" s="477" t="s">
        <v>383</v>
      </c>
      <c r="E360" s="608"/>
      <c r="F360" s="471"/>
      <c r="G360" s="472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</row>
    <row r="361" spans="1:62" s="488" customFormat="1" ht="11.25" customHeight="1">
      <c r="A361" s="474" t="s">
        <v>384</v>
      </c>
      <c r="B361" s="475" t="s">
        <v>150</v>
      </c>
      <c r="C361" s="490">
        <v>17500</v>
      </c>
      <c r="D361" s="477" t="s">
        <v>385</v>
      </c>
      <c r="E361" s="608"/>
      <c r="F361" s="471"/>
      <c r="G361" s="472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</row>
    <row r="362" spans="1:62" s="488" customFormat="1" ht="11.25" customHeight="1">
      <c r="A362" s="474" t="s">
        <v>386</v>
      </c>
      <c r="B362" s="475" t="s">
        <v>150</v>
      </c>
      <c r="C362" s="490">
        <v>110772.2</v>
      </c>
      <c r="D362" s="477" t="s">
        <v>387</v>
      </c>
      <c r="E362" s="608"/>
      <c r="F362" s="471"/>
      <c r="G362" s="47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</row>
    <row r="363" spans="1:62" s="488" customFormat="1" ht="11.25" customHeight="1">
      <c r="A363" s="474" t="s">
        <v>367</v>
      </c>
      <c r="B363" s="475" t="s">
        <v>153</v>
      </c>
      <c r="C363" s="490">
        <v>100</v>
      </c>
      <c r="D363" s="477" t="s">
        <v>388</v>
      </c>
      <c r="E363" s="608"/>
      <c r="F363" s="471"/>
      <c r="G363" s="472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</row>
    <row r="364" spans="1:62" s="488" customFormat="1" ht="11.25" customHeight="1">
      <c r="A364" s="474" t="s">
        <v>389</v>
      </c>
      <c r="B364" s="475" t="s">
        <v>156</v>
      </c>
      <c r="C364" s="490">
        <v>12300</v>
      </c>
      <c r="D364" s="477" t="s">
        <v>390</v>
      </c>
      <c r="E364" s="608"/>
      <c r="F364" s="471"/>
      <c r="G364" s="472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</row>
    <row r="365" spans="1:62" s="488" customFormat="1" ht="11.25" customHeight="1">
      <c r="A365" s="474" t="s">
        <v>1901</v>
      </c>
      <c r="B365" s="475" t="s">
        <v>1674</v>
      </c>
      <c r="C365" s="490">
        <v>20000</v>
      </c>
      <c r="D365" s="477" t="s">
        <v>1902</v>
      </c>
      <c r="E365" s="608">
        <v>17708</v>
      </c>
      <c r="F365" s="471"/>
      <c r="G365" s="472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</row>
    <row r="366" spans="1:62" s="488" customFormat="1" ht="11.25" customHeight="1">
      <c r="A366" s="474" t="s">
        <v>1903</v>
      </c>
      <c r="B366" s="475" t="s">
        <v>1720</v>
      </c>
      <c r="C366" s="490">
        <v>30000</v>
      </c>
      <c r="D366" s="477" t="s">
        <v>1904</v>
      </c>
      <c r="E366" s="608">
        <v>17633</v>
      </c>
      <c r="F366" s="471"/>
      <c r="G366" s="472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</row>
    <row r="367" spans="1:62" s="488" customFormat="1" ht="11.25" customHeight="1">
      <c r="A367" s="474" t="s">
        <v>1905</v>
      </c>
      <c r="B367" s="475" t="s">
        <v>1687</v>
      </c>
      <c r="C367" s="490">
        <v>7700</v>
      </c>
      <c r="D367" s="477" t="s">
        <v>374</v>
      </c>
      <c r="E367" s="608">
        <v>92559</v>
      </c>
      <c r="F367" s="471"/>
      <c r="G367" s="472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</row>
    <row r="368" spans="1:62" s="488" customFormat="1" ht="11.25" customHeight="1">
      <c r="A368" s="474" t="s">
        <v>1721</v>
      </c>
      <c r="B368" s="475" t="s">
        <v>1637</v>
      </c>
      <c r="C368" s="490">
        <v>-300</v>
      </c>
      <c r="D368" s="477" t="s">
        <v>1722</v>
      </c>
      <c r="E368" s="608"/>
      <c r="F368" s="471"/>
      <c r="G368" s="472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</row>
    <row r="369" spans="1:62" s="488" customFormat="1" ht="11.25" customHeight="1">
      <c r="A369" s="474" t="s">
        <v>1906</v>
      </c>
      <c r="B369" s="475" t="s">
        <v>1633</v>
      </c>
      <c r="C369" s="490">
        <v>3248.3</v>
      </c>
      <c r="D369" s="477" t="s">
        <v>1907</v>
      </c>
      <c r="E369" s="608">
        <v>95659</v>
      </c>
      <c r="F369" s="471"/>
      <c r="G369" s="472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</row>
    <row r="370" spans="1:62" s="488" customFormat="1" ht="11.25" customHeight="1">
      <c r="A370" s="474" t="s">
        <v>1908</v>
      </c>
      <c r="B370" s="475" t="s">
        <v>1633</v>
      </c>
      <c r="C370" s="490">
        <v>14.6</v>
      </c>
      <c r="D370" s="477" t="s">
        <v>1907</v>
      </c>
      <c r="E370" s="608">
        <v>95659</v>
      </c>
      <c r="F370" s="471"/>
      <c r="G370" s="472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</row>
    <row r="371" spans="1:62" s="488" customFormat="1" ht="12.75" customHeight="1">
      <c r="A371" s="521"/>
      <c r="B371" s="522"/>
      <c r="C371" s="483"/>
      <c r="D371" s="487" t="s">
        <v>391</v>
      </c>
      <c r="E371" s="608"/>
      <c r="F371" s="471">
        <v>7600</v>
      </c>
      <c r="G371" s="472">
        <v>10100</v>
      </c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</row>
    <row r="372" spans="1:62" s="488" customFormat="1" ht="11.25" customHeight="1">
      <c r="A372" s="474" t="s">
        <v>392</v>
      </c>
      <c r="B372" s="475" t="s">
        <v>235</v>
      </c>
      <c r="C372" s="490">
        <v>700</v>
      </c>
      <c r="D372" s="477" t="s">
        <v>393</v>
      </c>
      <c r="E372" s="608"/>
      <c r="F372" s="471"/>
      <c r="G372" s="4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</row>
    <row r="373" spans="1:62" s="488" customFormat="1" ht="11.25" customHeight="1">
      <c r="A373" s="474" t="s">
        <v>646</v>
      </c>
      <c r="B373" s="475" t="s">
        <v>1633</v>
      </c>
      <c r="C373" s="490">
        <v>1800</v>
      </c>
      <c r="D373" s="477" t="s">
        <v>1909</v>
      </c>
      <c r="E373" s="608"/>
      <c r="F373" s="471"/>
      <c r="G373" s="472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</row>
    <row r="374" spans="1:62" s="488" customFormat="1" ht="12.75" customHeight="1">
      <c r="A374" s="474"/>
      <c r="B374" s="497"/>
      <c r="C374" s="483"/>
      <c r="D374" s="487" t="s">
        <v>207</v>
      </c>
      <c r="E374" s="608"/>
      <c r="F374" s="471">
        <v>3955</v>
      </c>
      <c r="G374" s="472">
        <v>30030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</row>
    <row r="375" spans="1:62" s="488" customFormat="1" ht="11.25" customHeight="1">
      <c r="A375" s="474" t="s">
        <v>208</v>
      </c>
      <c r="B375" s="475" t="s">
        <v>145</v>
      </c>
      <c r="C375" s="490">
        <v>11033</v>
      </c>
      <c r="D375" s="477" t="s">
        <v>185</v>
      </c>
      <c r="E375" s="608"/>
      <c r="F375" s="471"/>
      <c r="G375" s="472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</row>
    <row r="376" spans="1:62" s="488" customFormat="1" ht="11.25" customHeight="1">
      <c r="A376" s="474" t="s">
        <v>394</v>
      </c>
      <c r="B376" s="475" t="s">
        <v>235</v>
      </c>
      <c r="C376" s="490">
        <v>14592</v>
      </c>
      <c r="D376" s="477" t="s">
        <v>395</v>
      </c>
      <c r="E376" s="608"/>
      <c r="F376" s="471"/>
      <c r="G376" s="472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</row>
    <row r="377" spans="1:62" s="473" customFormat="1" ht="10.5" customHeight="1">
      <c r="A377" s="474" t="s">
        <v>1723</v>
      </c>
      <c r="B377" s="475" t="s">
        <v>1705</v>
      </c>
      <c r="C377" s="476">
        <v>450</v>
      </c>
      <c r="D377" s="477" t="s">
        <v>1724</v>
      </c>
      <c r="E377" s="608"/>
      <c r="F377" s="471"/>
      <c r="G377" s="472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</row>
    <row r="378" spans="1:62" s="3" customFormat="1" ht="12.75" customHeight="1">
      <c r="A378" s="495"/>
      <c r="B378" s="496"/>
      <c r="C378" s="11"/>
      <c r="D378" s="487" t="s">
        <v>214</v>
      </c>
      <c r="E378" s="2"/>
      <c r="F378" s="471">
        <v>19000</v>
      </c>
      <c r="G378" s="472">
        <v>17097.6</v>
      </c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</row>
    <row r="379" spans="1:62" s="488" customFormat="1" ht="11.25" customHeight="1">
      <c r="A379" s="474" t="s">
        <v>215</v>
      </c>
      <c r="B379" s="475" t="s">
        <v>216</v>
      </c>
      <c r="C379" s="490">
        <v>-300</v>
      </c>
      <c r="D379" s="477" t="s">
        <v>396</v>
      </c>
      <c r="E379" s="608"/>
      <c r="F379" s="471"/>
      <c r="G379" s="472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</row>
    <row r="380" spans="1:62" s="488" customFormat="1" ht="11.25" customHeight="1">
      <c r="A380" s="474" t="s">
        <v>376</v>
      </c>
      <c r="B380" s="475" t="s">
        <v>175</v>
      </c>
      <c r="C380" s="490">
        <v>-136</v>
      </c>
      <c r="D380" s="477" t="s">
        <v>397</v>
      </c>
      <c r="E380" s="608"/>
      <c r="F380" s="471"/>
      <c r="G380" s="472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</row>
    <row r="381" spans="1:62" s="488" customFormat="1" ht="11.25" customHeight="1">
      <c r="A381" s="474" t="s">
        <v>398</v>
      </c>
      <c r="B381" s="475" t="s">
        <v>138</v>
      </c>
      <c r="C381" s="490">
        <v>256</v>
      </c>
      <c r="D381" s="477" t="s">
        <v>399</v>
      </c>
      <c r="E381" s="608"/>
      <c r="F381" s="471"/>
      <c r="G381" s="472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</row>
    <row r="382" spans="1:62" s="488" customFormat="1" ht="11.25" customHeight="1">
      <c r="A382" s="474" t="s">
        <v>1910</v>
      </c>
      <c r="B382" s="475" t="s">
        <v>1674</v>
      </c>
      <c r="C382" s="490">
        <v>177.6</v>
      </c>
      <c r="D382" s="477" t="s">
        <v>399</v>
      </c>
      <c r="E382" s="608"/>
      <c r="F382" s="471"/>
      <c r="G382" s="47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</row>
    <row r="383" spans="1:62" s="488" customFormat="1" ht="11.25" customHeight="1">
      <c r="A383" s="474" t="s">
        <v>1737</v>
      </c>
      <c r="B383" s="475" t="s">
        <v>1705</v>
      </c>
      <c r="C383" s="490">
        <v>-1400</v>
      </c>
      <c r="D383" s="477" t="s">
        <v>1911</v>
      </c>
      <c r="E383" s="608"/>
      <c r="F383" s="471"/>
      <c r="G383" s="472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</row>
    <row r="384" spans="1:62" s="488" customFormat="1" ht="11.25" customHeight="1">
      <c r="A384" s="474" t="s">
        <v>1854</v>
      </c>
      <c r="B384" s="475" t="s">
        <v>1680</v>
      </c>
      <c r="C384" s="490">
        <v>-500</v>
      </c>
      <c r="D384" s="477" t="s">
        <v>1912</v>
      </c>
      <c r="E384" s="608"/>
      <c r="F384" s="471"/>
      <c r="G384" s="472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</row>
    <row r="385" spans="1:62" s="3" customFormat="1" ht="12.75" customHeight="1">
      <c r="A385" s="495"/>
      <c r="B385" s="496"/>
      <c r="C385" s="11"/>
      <c r="D385" s="487" t="s">
        <v>224</v>
      </c>
      <c r="E385" s="2"/>
      <c r="F385" s="471">
        <v>0</v>
      </c>
      <c r="G385" s="472">
        <v>100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</row>
    <row r="386" spans="1:62" s="488" customFormat="1" ht="22.5" customHeight="1">
      <c r="A386" s="474" t="s">
        <v>764</v>
      </c>
      <c r="B386" s="475" t="s">
        <v>1633</v>
      </c>
      <c r="C386" s="490">
        <v>100</v>
      </c>
      <c r="D386" s="477" t="s">
        <v>1913</v>
      </c>
      <c r="E386" s="608"/>
      <c r="F386" s="471"/>
      <c r="G386" s="472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</row>
    <row r="387" spans="1:62" s="488" customFormat="1" ht="12.75" customHeight="1">
      <c r="A387" s="474"/>
      <c r="B387" s="547"/>
      <c r="C387" s="483"/>
      <c r="D387" s="523" t="s">
        <v>265</v>
      </c>
      <c r="E387" s="623"/>
      <c r="F387" s="471">
        <v>0</v>
      </c>
      <c r="G387" s="472">
        <v>3510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</row>
    <row r="388" spans="1:62" s="488" customFormat="1" ht="11.25" customHeight="1">
      <c r="A388" s="474" t="s">
        <v>1675</v>
      </c>
      <c r="B388" s="475" t="s">
        <v>1674</v>
      </c>
      <c r="C388" s="490">
        <v>1710</v>
      </c>
      <c r="D388" s="477" t="s">
        <v>1914</v>
      </c>
      <c r="E388" s="608"/>
      <c r="F388" s="471"/>
      <c r="G388" s="472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</row>
    <row r="389" spans="1:62" s="488" customFormat="1" ht="11.25" customHeight="1">
      <c r="A389" s="474" t="s">
        <v>1756</v>
      </c>
      <c r="B389" s="475" t="s">
        <v>1720</v>
      </c>
      <c r="C389" s="490">
        <v>700</v>
      </c>
      <c r="D389" s="477" t="s">
        <v>1915</v>
      </c>
      <c r="E389" s="608"/>
      <c r="F389" s="471"/>
      <c r="G389" s="472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</row>
    <row r="390" spans="1:62" s="488" customFormat="1" ht="11.25" customHeight="1">
      <c r="A390" s="474" t="s">
        <v>1758</v>
      </c>
      <c r="B390" s="475" t="s">
        <v>1708</v>
      </c>
      <c r="C390" s="490">
        <v>1600</v>
      </c>
      <c r="D390" s="477" t="s">
        <v>1916</v>
      </c>
      <c r="E390" s="608"/>
      <c r="F390" s="471"/>
      <c r="G390" s="472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</row>
    <row r="391" spans="1:62" s="488" customFormat="1" ht="11.25" customHeight="1">
      <c r="A391" s="474" t="s">
        <v>1760</v>
      </c>
      <c r="B391" s="475" t="s">
        <v>1633</v>
      </c>
      <c r="C391" s="490">
        <v>-500</v>
      </c>
      <c r="D391" s="477" t="s">
        <v>1917</v>
      </c>
      <c r="E391" s="608"/>
      <c r="F391" s="471"/>
      <c r="G391" s="472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</row>
    <row r="392" spans="1:62" s="488" customFormat="1" ht="12.75" customHeight="1">
      <c r="A392" s="474"/>
      <c r="B392" s="497"/>
      <c r="C392" s="506"/>
      <c r="D392" s="487" t="s">
        <v>282</v>
      </c>
      <c r="E392" s="608"/>
      <c r="F392" s="471">
        <v>0</v>
      </c>
      <c r="G392" s="472">
        <v>300</v>
      </c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</row>
    <row r="393" spans="1:62" s="488" customFormat="1" ht="11.25" customHeight="1">
      <c r="A393" s="474" t="s">
        <v>1918</v>
      </c>
      <c r="B393" s="475" t="s">
        <v>1641</v>
      </c>
      <c r="C393" s="490">
        <v>300</v>
      </c>
      <c r="D393" s="477" t="s">
        <v>1919</v>
      </c>
      <c r="E393" s="608">
        <v>33714</v>
      </c>
      <c r="F393" s="471"/>
      <c r="G393" s="472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</row>
    <row r="394" spans="1:62" s="488" customFormat="1" ht="12.75" customHeight="1">
      <c r="A394" s="474"/>
      <c r="B394" s="497"/>
      <c r="C394" s="506"/>
      <c r="D394" s="487" t="s">
        <v>308</v>
      </c>
      <c r="E394" s="608"/>
      <c r="F394" s="471">
        <v>0</v>
      </c>
      <c r="G394" s="472">
        <v>500</v>
      </c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</row>
    <row r="395" spans="1:62" s="488" customFormat="1" ht="11.25" customHeight="1">
      <c r="A395" s="474" t="s">
        <v>400</v>
      </c>
      <c r="B395" s="475" t="s">
        <v>145</v>
      </c>
      <c r="C395" s="490">
        <v>500</v>
      </c>
      <c r="D395" s="477" t="s">
        <v>146</v>
      </c>
      <c r="E395" s="608"/>
      <c r="F395" s="471"/>
      <c r="G395" s="472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</row>
    <row r="396" spans="1:62" s="488" customFormat="1" ht="12.75" customHeight="1">
      <c r="A396" s="474"/>
      <c r="B396" s="497"/>
      <c r="C396" s="506"/>
      <c r="D396" s="487" t="s">
        <v>318</v>
      </c>
      <c r="E396" s="608"/>
      <c r="F396" s="471">
        <v>0</v>
      </c>
      <c r="G396" s="472">
        <v>43.5</v>
      </c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</row>
    <row r="397" spans="1:62" s="488" customFormat="1" ht="11.25" customHeight="1">
      <c r="A397" s="474" t="s">
        <v>319</v>
      </c>
      <c r="B397" s="475" t="s">
        <v>145</v>
      </c>
      <c r="C397" s="490">
        <v>43.5</v>
      </c>
      <c r="D397" s="477" t="s">
        <v>146</v>
      </c>
      <c r="E397" s="608"/>
      <c r="F397" s="471"/>
      <c r="G397" s="472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</row>
    <row r="398" spans="1:62" s="488" customFormat="1" ht="12.75" customHeight="1">
      <c r="A398" s="474"/>
      <c r="B398" s="497"/>
      <c r="C398" s="506"/>
      <c r="D398" s="487" t="s">
        <v>323</v>
      </c>
      <c r="E398" s="608"/>
      <c r="F398" s="471">
        <v>0</v>
      </c>
      <c r="G398" s="472">
        <v>135</v>
      </c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</row>
    <row r="399" spans="1:62" s="488" customFormat="1" ht="11.25" customHeight="1">
      <c r="A399" s="474" t="s">
        <v>401</v>
      </c>
      <c r="B399" s="475" t="s">
        <v>145</v>
      </c>
      <c r="C399" s="490">
        <v>135</v>
      </c>
      <c r="D399" s="477" t="s">
        <v>146</v>
      </c>
      <c r="E399" s="608"/>
      <c r="F399" s="471"/>
      <c r="G399" s="472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</row>
    <row r="400" spans="1:62" s="488" customFormat="1" ht="12.75" customHeight="1">
      <c r="A400" s="474"/>
      <c r="B400" s="497"/>
      <c r="C400" s="506"/>
      <c r="D400" s="487" t="s">
        <v>333</v>
      </c>
      <c r="E400" s="608"/>
      <c r="F400" s="471">
        <v>0</v>
      </c>
      <c r="G400" s="472">
        <v>500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</row>
    <row r="401" spans="1:62" s="488" customFormat="1" ht="11.25" customHeight="1">
      <c r="A401" s="474" t="s">
        <v>1686</v>
      </c>
      <c r="B401" s="475" t="s">
        <v>1687</v>
      </c>
      <c r="C401" s="490">
        <v>500</v>
      </c>
      <c r="D401" s="477" t="s">
        <v>1920</v>
      </c>
      <c r="E401" s="608"/>
      <c r="F401" s="471"/>
      <c r="G401" s="472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</row>
    <row r="402" spans="1:62" s="488" customFormat="1" ht="12.75" customHeight="1">
      <c r="A402" s="474"/>
      <c r="B402" s="470"/>
      <c r="C402" s="483"/>
      <c r="D402" s="487" t="s">
        <v>357</v>
      </c>
      <c r="E402" s="608"/>
      <c r="F402" s="471">
        <v>30000</v>
      </c>
      <c r="G402" s="472">
        <v>30000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</row>
    <row r="403" spans="1:62" s="488" customFormat="1" ht="12.75" customHeight="1">
      <c r="A403" s="474"/>
      <c r="B403" s="497"/>
      <c r="C403" s="498"/>
      <c r="D403" s="523" t="s">
        <v>358</v>
      </c>
      <c r="E403" s="608"/>
      <c r="F403" s="471">
        <v>14300</v>
      </c>
      <c r="G403" s="472">
        <v>21914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</row>
    <row r="404" spans="1:62" s="470" customFormat="1" ht="11.25" customHeight="1">
      <c r="A404" s="474" t="s">
        <v>402</v>
      </c>
      <c r="B404" s="524" t="s">
        <v>403</v>
      </c>
      <c r="C404" s="483">
        <v>7200</v>
      </c>
      <c r="D404" s="483" t="s">
        <v>404</v>
      </c>
      <c r="E404" s="608"/>
      <c r="F404" s="482"/>
      <c r="G404" s="483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</row>
    <row r="405" spans="1:62" s="470" customFormat="1" ht="11.25" customHeight="1">
      <c r="A405" s="474" t="s">
        <v>648</v>
      </c>
      <c r="B405" s="524" t="s">
        <v>1633</v>
      </c>
      <c r="C405" s="483">
        <v>414</v>
      </c>
      <c r="D405" s="483" t="s">
        <v>1921</v>
      </c>
      <c r="E405" s="608"/>
      <c r="F405" s="482"/>
      <c r="G405" s="483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</row>
    <row r="406" spans="1:62" s="658" customFormat="1" ht="12" customHeight="1">
      <c r="A406" s="499" t="s">
        <v>23</v>
      </c>
      <c r="B406" s="508"/>
      <c r="C406" s="509"/>
      <c r="D406" s="510"/>
      <c r="E406" s="611"/>
      <c r="F406" s="511">
        <f>SUM(F335:F403)</f>
        <v>501915</v>
      </c>
      <c r="G406" s="509">
        <f>SUM(G335:G403)</f>
        <v>842914.7999999999</v>
      </c>
      <c r="H406"/>
      <c r="I406"/>
      <c r="J406"/>
      <c r="K406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</row>
    <row r="407" spans="1:62" s="525" customFormat="1" ht="11.25" customHeight="1">
      <c r="A407" s="526"/>
      <c r="B407" s="527"/>
      <c r="C407" s="505"/>
      <c r="D407" s="503"/>
      <c r="E407" s="613"/>
      <c r="F407" s="504"/>
      <c r="G407" s="505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</row>
    <row r="408" spans="1:62" s="512" customFormat="1" ht="16.5" customHeight="1">
      <c r="A408" s="499" t="s">
        <v>518</v>
      </c>
      <c r="B408" s="508"/>
      <c r="C408" s="509"/>
      <c r="D408" s="666"/>
      <c r="E408" s="667"/>
      <c r="F408" s="511">
        <f>SUM(F334+F406)</f>
        <v>1544739</v>
      </c>
      <c r="G408" s="509">
        <f>SUM(G334+G406)</f>
        <v>2378499.1</v>
      </c>
      <c r="H408"/>
      <c r="I408"/>
      <c r="J408"/>
      <c r="K408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</row>
    <row r="409" spans="1:62" s="529" customFormat="1" ht="12" customHeight="1">
      <c r="A409" s="528"/>
      <c r="C409" s="530"/>
      <c r="D409" s="437"/>
      <c r="E409" s="2"/>
      <c r="F409" s="507"/>
      <c r="G409" s="296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</row>
    <row r="410" spans="1:62" s="3" customFormat="1" ht="17.25" customHeight="1">
      <c r="A410" s="837" t="s">
        <v>405</v>
      </c>
      <c r="B410" s="837"/>
      <c r="C410" s="531">
        <f>SUM(C3:C405)</f>
        <v>833760.1</v>
      </c>
      <c r="D410" s="532"/>
      <c r="E410" s="2"/>
      <c r="F410" s="533"/>
      <c r="G410" s="11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</row>
    <row r="411" spans="2:7" ht="12.75" customHeight="1">
      <c r="B411" s="466"/>
      <c r="C411" s="534"/>
      <c r="D411" s="535"/>
      <c r="E411" s="614"/>
      <c r="G411" s="534"/>
    </row>
    <row r="412" spans="2:7" ht="12" customHeight="1">
      <c r="B412" s="466"/>
      <c r="C412" s="534"/>
      <c r="D412" s="536"/>
      <c r="E412" s="614"/>
      <c r="G412" s="534"/>
    </row>
    <row r="413" spans="2:5" ht="12" customHeight="1">
      <c r="B413" s="466"/>
      <c r="C413" s="296"/>
      <c r="D413" s="536"/>
      <c r="E413" s="614"/>
    </row>
    <row r="414" spans="2:7" ht="12" customHeight="1">
      <c r="B414" s="466"/>
      <c r="C414" s="296"/>
      <c r="D414" s="466"/>
      <c r="E414" s="614"/>
      <c r="G414" s="537"/>
    </row>
    <row r="415" spans="1:62" s="529" customFormat="1" ht="12" customHeight="1">
      <c r="A415" s="495"/>
      <c r="B415" s="496"/>
      <c r="C415" s="296"/>
      <c r="D415" s="538"/>
      <c r="E415" s="2"/>
      <c r="F415" s="507"/>
      <c r="G415" s="296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</row>
    <row r="416" spans="1:62" s="529" customFormat="1" ht="12" customHeight="1">
      <c r="A416" s="495"/>
      <c r="B416" s="496"/>
      <c r="C416" s="539"/>
      <c r="D416" s="272"/>
      <c r="E416" s="2"/>
      <c r="F416" s="507"/>
      <c r="G416" s="29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</row>
    <row r="417" spans="1:62" s="529" customFormat="1" ht="12" customHeight="1">
      <c r="A417" s="495"/>
      <c r="B417" s="496"/>
      <c r="C417" s="539"/>
      <c r="D417" s="272"/>
      <c r="E417" s="2"/>
      <c r="F417" s="507"/>
      <c r="G417" s="296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</row>
    <row r="418" spans="1:62" s="529" customFormat="1" ht="12" customHeight="1">
      <c r="A418" s="495"/>
      <c r="B418" s="496"/>
      <c r="C418" s="539"/>
      <c r="D418" s="272"/>
      <c r="E418" s="2"/>
      <c r="F418" s="507"/>
      <c r="G418" s="296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</row>
    <row r="419" spans="1:62" s="529" customFormat="1" ht="12" customHeight="1">
      <c r="A419" s="495"/>
      <c r="B419" s="496"/>
      <c r="C419" s="539"/>
      <c r="D419" s="272"/>
      <c r="E419" s="2"/>
      <c r="F419" s="507"/>
      <c r="G419" s="296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</row>
    <row r="420" spans="1:62" s="529" customFormat="1" ht="12" customHeight="1">
      <c r="A420" s="495"/>
      <c r="B420" s="496"/>
      <c r="C420" s="539"/>
      <c r="D420" s="272"/>
      <c r="E420" s="2"/>
      <c r="F420" s="507"/>
      <c r="G420" s="296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</row>
    <row r="421" spans="1:62" s="529" customFormat="1" ht="12" customHeight="1">
      <c r="A421" s="495"/>
      <c r="B421" s="496"/>
      <c r="C421" s="539"/>
      <c r="D421" s="272"/>
      <c r="E421" s="2"/>
      <c r="F421" s="507"/>
      <c r="G421" s="296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</row>
    <row r="422" spans="1:62" s="529" customFormat="1" ht="12" customHeight="1">
      <c r="A422" s="495"/>
      <c r="B422" s="496"/>
      <c r="C422" s="539"/>
      <c r="D422" s="272"/>
      <c r="E422" s="2"/>
      <c r="F422" s="507"/>
      <c r="G422" s="296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</row>
    <row r="423" spans="1:62" s="529" customFormat="1" ht="12" customHeight="1">
      <c r="A423" s="495"/>
      <c r="B423" s="496"/>
      <c r="C423" s="539"/>
      <c r="D423" s="272"/>
      <c r="E423" s="2"/>
      <c r="F423" s="507"/>
      <c r="G423" s="296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</row>
    <row r="424" spans="1:62" s="529" customFormat="1" ht="12" customHeight="1">
      <c r="A424" s="495"/>
      <c r="B424" s="496"/>
      <c r="C424" s="539"/>
      <c r="D424" s="272"/>
      <c r="E424" s="2"/>
      <c r="F424" s="507"/>
      <c r="G424" s="296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</row>
    <row r="425" ht="12" customHeight="1">
      <c r="D425" s="272"/>
    </row>
    <row r="426" ht="12" customHeight="1">
      <c r="D426" s="272"/>
    </row>
    <row r="427" ht="12" customHeight="1">
      <c r="D427" s="272"/>
    </row>
    <row r="428" ht="12" customHeight="1">
      <c r="D428" s="272"/>
    </row>
    <row r="429" ht="12" customHeight="1">
      <c r="D429" s="272"/>
    </row>
    <row r="430" ht="12" customHeight="1">
      <c r="D430" s="272"/>
    </row>
    <row r="431" ht="12" customHeight="1">
      <c r="D431" s="272"/>
    </row>
    <row r="432" ht="12" customHeight="1">
      <c r="D432" s="272"/>
    </row>
    <row r="433" ht="12" customHeight="1">
      <c r="D433" s="272"/>
    </row>
    <row r="434" ht="12" customHeight="1">
      <c r="D434" s="272"/>
    </row>
    <row r="435" ht="12" customHeight="1">
      <c r="D435" s="272"/>
    </row>
    <row r="436" ht="12" customHeight="1">
      <c r="D436" s="272"/>
    </row>
    <row r="437" ht="12" customHeight="1">
      <c r="D437" s="272"/>
    </row>
    <row r="438" ht="12" customHeight="1">
      <c r="D438" s="272"/>
    </row>
    <row r="439" ht="12" customHeight="1">
      <c r="D439" s="272"/>
    </row>
    <row r="440" ht="12" customHeight="1">
      <c r="D440" s="272"/>
    </row>
    <row r="441" ht="12" customHeight="1">
      <c r="D441" s="272"/>
    </row>
    <row r="442" ht="12" customHeight="1">
      <c r="D442" s="272"/>
    </row>
    <row r="443" ht="12" customHeight="1">
      <c r="D443" s="272"/>
    </row>
    <row r="444" ht="12" customHeight="1">
      <c r="D444" s="272"/>
    </row>
    <row r="445" ht="12" customHeight="1">
      <c r="D445" s="272"/>
    </row>
    <row r="446" ht="12" customHeight="1">
      <c r="D446" s="272"/>
    </row>
    <row r="447" ht="12" customHeight="1">
      <c r="D447" s="272"/>
    </row>
    <row r="448" ht="12" customHeight="1">
      <c r="D448" s="272"/>
    </row>
    <row r="449" ht="12" customHeight="1">
      <c r="D449" s="272"/>
    </row>
    <row r="450" ht="12" customHeight="1">
      <c r="D450" s="272"/>
    </row>
    <row r="451" ht="12" customHeight="1">
      <c r="D451" s="272"/>
    </row>
    <row r="452" ht="12" customHeight="1">
      <c r="D452" s="272"/>
    </row>
    <row r="453" ht="12" customHeight="1">
      <c r="D453" s="272"/>
    </row>
    <row r="454" ht="12" customHeight="1">
      <c r="D454" s="272"/>
    </row>
    <row r="455" ht="12" customHeight="1">
      <c r="D455" s="272"/>
    </row>
    <row r="456" ht="12" customHeight="1">
      <c r="D456" s="272"/>
    </row>
    <row r="457" ht="12" customHeight="1">
      <c r="D457" s="272"/>
    </row>
    <row r="458" ht="12" customHeight="1">
      <c r="D458" s="272"/>
    </row>
    <row r="459" ht="12" customHeight="1">
      <c r="D459" s="272"/>
    </row>
    <row r="460" ht="12" customHeight="1">
      <c r="D460" s="272"/>
    </row>
    <row r="461" ht="12" customHeight="1">
      <c r="D461" s="272"/>
    </row>
    <row r="462" ht="12" customHeight="1">
      <c r="D462" s="272"/>
    </row>
    <row r="463" ht="12" customHeight="1">
      <c r="D463" s="272"/>
    </row>
    <row r="464" ht="12" customHeight="1">
      <c r="D464" s="272"/>
    </row>
    <row r="465" ht="12" customHeight="1">
      <c r="D465" s="272"/>
    </row>
    <row r="466" ht="12" customHeight="1">
      <c r="D466" s="272"/>
    </row>
    <row r="467" ht="12" customHeight="1">
      <c r="D467" s="272"/>
    </row>
    <row r="468" ht="12" customHeight="1">
      <c r="D468" s="272"/>
    </row>
    <row r="469" ht="12" customHeight="1">
      <c r="D469" s="272"/>
    </row>
    <row r="470" ht="12" customHeight="1">
      <c r="D470" s="272"/>
    </row>
    <row r="471" ht="12" customHeight="1">
      <c r="D471" s="272"/>
    </row>
    <row r="472" ht="12" customHeight="1">
      <c r="D472" s="272"/>
    </row>
    <row r="473" ht="12" customHeight="1">
      <c r="D473" s="272"/>
    </row>
    <row r="474" ht="12" customHeight="1">
      <c r="D474" s="272"/>
    </row>
    <row r="475" ht="12" customHeight="1">
      <c r="D475" s="272"/>
    </row>
    <row r="476" ht="12" customHeight="1">
      <c r="D476" s="272"/>
    </row>
    <row r="477" ht="12" customHeight="1">
      <c r="D477" s="272"/>
    </row>
  </sheetData>
  <mergeCells count="9">
    <mergeCell ref="A410:B410"/>
    <mergeCell ref="F2:G2"/>
    <mergeCell ref="A1:A2"/>
    <mergeCell ref="B1:B2"/>
    <mergeCell ref="D1:D2"/>
    <mergeCell ref="E1:E2"/>
    <mergeCell ref="A117:B117"/>
    <mergeCell ref="A123:B123"/>
    <mergeCell ref="A125:B125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r:id="rId2"/>
  <headerFooter alignWithMargins="0">
    <oddHeader>&amp;C&amp;"Arial CE,tučné"&amp;12PŘEHLED ROZPOČTOVÝCH OPATŘENÍ V ROZPOČTU ROKU 2003 - výdajová část</oddHeader>
    <oddFooter>&amp;C&amp;P&amp;RPřehled rozpočtových opatření v SR roku 2003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50"/>
  <sheetViews>
    <sheetView workbookViewId="0" topLeftCell="A25">
      <selection activeCell="A50" sqref="A50"/>
    </sheetView>
  </sheetViews>
  <sheetFormatPr defaultColWidth="9.00390625" defaultRowHeight="12.75"/>
  <cols>
    <col min="1" max="1" width="71.00390625" style="0" customWidth="1"/>
    <col min="2" max="2" width="12.625" style="0" customWidth="1"/>
    <col min="6" max="6" width="81.625" style="0" customWidth="1"/>
  </cols>
  <sheetData>
    <row r="5" ht="12.75">
      <c r="A5" s="326"/>
    </row>
    <row r="6" spans="1:2" ht="27.75">
      <c r="A6" s="838" t="s">
        <v>67</v>
      </c>
      <c r="B6" s="838"/>
    </row>
    <row r="7" ht="20.25">
      <c r="A7" s="327"/>
    </row>
    <row r="8" ht="20.25">
      <c r="A8" s="327"/>
    </row>
    <row r="9" ht="20.25">
      <c r="A9" s="327"/>
    </row>
    <row r="10" ht="20.25">
      <c r="A10" s="327"/>
    </row>
    <row r="13" spans="1:2" ht="25.5" customHeight="1">
      <c r="A13" s="328" t="s">
        <v>49</v>
      </c>
      <c r="B13" s="329" t="s">
        <v>68</v>
      </c>
    </row>
    <row r="14" spans="1:2" ht="25.5" customHeight="1">
      <c r="A14" s="329" t="s">
        <v>50</v>
      </c>
      <c r="B14" s="329" t="s">
        <v>62</v>
      </c>
    </row>
    <row r="15" spans="1:2" ht="25.5" customHeight="1">
      <c r="A15" s="329" t="s">
        <v>70</v>
      </c>
      <c r="B15" s="329" t="s">
        <v>58</v>
      </c>
    </row>
    <row r="16" spans="1:2" ht="25.5" customHeight="1">
      <c r="A16" s="329" t="s">
        <v>51</v>
      </c>
      <c r="B16" s="329" t="s">
        <v>892</v>
      </c>
    </row>
    <row r="17" spans="1:2" ht="25.5" customHeight="1">
      <c r="A17" s="329" t="s">
        <v>52</v>
      </c>
      <c r="B17" s="329" t="s">
        <v>893</v>
      </c>
    </row>
    <row r="18" spans="1:2" ht="25.5" customHeight="1">
      <c r="A18" s="329" t="s">
        <v>53</v>
      </c>
      <c r="B18" s="329" t="s">
        <v>894</v>
      </c>
    </row>
    <row r="19" spans="1:2" ht="25.5" customHeight="1">
      <c r="A19" s="329" t="s">
        <v>72</v>
      </c>
      <c r="B19" s="329" t="s">
        <v>895</v>
      </c>
    </row>
    <row r="20" spans="1:2" ht="25.5" customHeight="1">
      <c r="A20" s="329" t="s">
        <v>56</v>
      </c>
      <c r="B20" s="329" t="s">
        <v>896</v>
      </c>
    </row>
    <row r="21" spans="1:2" ht="25.5" customHeight="1">
      <c r="A21" s="329" t="s">
        <v>54</v>
      </c>
      <c r="B21" s="329" t="s">
        <v>897</v>
      </c>
    </row>
    <row r="22" spans="1:2" ht="25.5" customHeight="1">
      <c r="A22" s="329" t="s">
        <v>55</v>
      </c>
      <c r="B22" s="329" t="s">
        <v>898</v>
      </c>
    </row>
    <row r="23" spans="1:2" ht="25.5" customHeight="1">
      <c r="A23" s="329" t="s">
        <v>81</v>
      </c>
      <c r="B23" s="329" t="s">
        <v>899</v>
      </c>
    </row>
    <row r="39" spans="1:2" ht="27.75">
      <c r="A39" s="838" t="s">
        <v>69</v>
      </c>
      <c r="B39" s="838"/>
    </row>
    <row r="40" ht="12.75" customHeight="1">
      <c r="A40" s="330"/>
    </row>
    <row r="41" spans="1:2" ht="27.75">
      <c r="A41" s="838" t="s">
        <v>71</v>
      </c>
      <c r="B41" s="838"/>
    </row>
    <row r="42" ht="12.75">
      <c r="A42" s="331"/>
    </row>
    <row r="43" spans="1:2" ht="27.75">
      <c r="A43" s="838" t="s">
        <v>1013</v>
      </c>
      <c r="B43" s="838"/>
    </row>
    <row r="44" ht="15">
      <c r="A44" s="329"/>
    </row>
    <row r="45" ht="15">
      <c r="A45" s="329"/>
    </row>
    <row r="46" s="329" customFormat="1" ht="15">
      <c r="F46"/>
    </row>
    <row r="47" s="329" customFormat="1" ht="15">
      <c r="F47"/>
    </row>
    <row r="49" spans="1:2" ht="15">
      <c r="A49" s="329" t="s">
        <v>57</v>
      </c>
      <c r="B49" s="329" t="s">
        <v>900</v>
      </c>
    </row>
    <row r="50" spans="1:2" ht="15">
      <c r="A50" s="329" t="s">
        <v>61</v>
      </c>
      <c r="B50" s="329" t="s">
        <v>901</v>
      </c>
    </row>
  </sheetData>
  <mergeCells count="4">
    <mergeCell ref="A6:B6"/>
    <mergeCell ref="A39:B39"/>
    <mergeCell ref="A41:B41"/>
    <mergeCell ref="A43:B43"/>
  </mergeCells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3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selection activeCell="F34" sqref="F34"/>
    </sheetView>
  </sheetViews>
  <sheetFormatPr defaultColWidth="9.00390625" defaultRowHeight="12.75"/>
  <cols>
    <col min="1" max="1" width="33.625" style="19" customWidth="1"/>
    <col min="2" max="3" width="14.875" style="6" customWidth="1"/>
    <col min="4" max="4" width="14.875" style="0" customWidth="1"/>
    <col min="5" max="16384" width="9.125" style="6" customWidth="1"/>
  </cols>
  <sheetData>
    <row r="1" spans="1:4" ht="23.25" thickTop="1">
      <c r="A1" s="842"/>
      <c r="B1" s="694" t="s">
        <v>1642</v>
      </c>
      <c r="C1" s="694" t="s">
        <v>623</v>
      </c>
      <c r="D1" s="839" t="s">
        <v>1643</v>
      </c>
    </row>
    <row r="2" spans="1:4" ht="13.5" customHeight="1">
      <c r="A2" s="843"/>
      <c r="B2" s="695" t="s">
        <v>631</v>
      </c>
      <c r="C2" s="695" t="s">
        <v>631</v>
      </c>
      <c r="D2" s="840"/>
    </row>
    <row r="3" spans="1:4" ht="11.25">
      <c r="A3" s="841" t="s">
        <v>1644</v>
      </c>
      <c r="B3" s="121">
        <v>19101</v>
      </c>
      <c r="C3" s="121">
        <v>25224.3</v>
      </c>
      <c r="D3" s="371">
        <f>SUM(C3-B3)</f>
        <v>6123.299999999999</v>
      </c>
    </row>
    <row r="4" spans="1:4" ht="10.5" customHeight="1">
      <c r="A4" s="841"/>
      <c r="B4" s="121">
        <v>4966.2</v>
      </c>
      <c r="C4" s="121">
        <v>6558.8</v>
      </c>
      <c r="D4" s="371">
        <f aca="true" t="shared" si="0" ref="D4:D22">SUM(C4-B4)</f>
        <v>1592.6000000000004</v>
      </c>
    </row>
    <row r="5" spans="1:4" ht="10.5" customHeight="1">
      <c r="A5" s="841"/>
      <c r="B5" s="121">
        <v>1716.2</v>
      </c>
      <c r="C5" s="121">
        <v>2266.6</v>
      </c>
      <c r="D5" s="371">
        <f t="shared" si="0"/>
        <v>550.3999999999999</v>
      </c>
    </row>
    <row r="6" spans="1:4" ht="10.5" customHeight="1">
      <c r="A6" s="841"/>
      <c r="B6" s="121">
        <v>76.7</v>
      </c>
      <c r="C6" s="121">
        <v>99.2</v>
      </c>
      <c r="D6" s="371">
        <f t="shared" si="0"/>
        <v>22.5</v>
      </c>
    </row>
    <row r="7" spans="1:4" s="7" customFormat="1" ht="11.25">
      <c r="A7" s="697">
        <v>100</v>
      </c>
      <c r="B7" s="673">
        <f>SUM(B3:B6)</f>
        <v>25860.100000000002</v>
      </c>
      <c r="C7" s="673">
        <f>SUM(C3:C6)</f>
        <v>34148.899999999994</v>
      </c>
      <c r="D7" s="698">
        <f>SUM(D3:D6)</f>
        <v>8288.8</v>
      </c>
    </row>
    <row r="8" spans="1:4" ht="9.75" customHeight="1">
      <c r="A8" s="699" t="s">
        <v>1660</v>
      </c>
      <c r="B8" s="121">
        <v>0</v>
      </c>
      <c r="C8" s="121">
        <v>7.2</v>
      </c>
      <c r="D8" s="371">
        <f t="shared" si="0"/>
        <v>7.2</v>
      </c>
    </row>
    <row r="9" spans="1:4" ht="9.75" customHeight="1">
      <c r="A9" s="699" t="s">
        <v>1856</v>
      </c>
      <c r="B9" s="121"/>
      <c r="C9" s="121">
        <v>15</v>
      </c>
      <c r="D9" s="371">
        <f t="shared" si="0"/>
        <v>15</v>
      </c>
    </row>
    <row r="10" spans="1:4" ht="9.75" customHeight="1">
      <c r="A10" s="699" t="s">
        <v>855</v>
      </c>
      <c r="B10" s="121"/>
      <c r="C10" s="121">
        <v>1.9</v>
      </c>
      <c r="D10" s="371">
        <f t="shared" si="0"/>
        <v>1.9</v>
      </c>
    </row>
    <row r="11" spans="1:4" ht="9.75" customHeight="1">
      <c r="A11" s="699" t="s">
        <v>1661</v>
      </c>
      <c r="B11" s="121"/>
      <c r="C11" s="121">
        <v>1765.6</v>
      </c>
      <c r="D11" s="371">
        <f t="shared" si="0"/>
        <v>1765.6</v>
      </c>
    </row>
    <row r="12" spans="1:4" ht="9.75" customHeight="1">
      <c r="A12" s="699" t="s">
        <v>1662</v>
      </c>
      <c r="B12" s="121"/>
      <c r="C12" s="121">
        <v>20</v>
      </c>
      <c r="D12" s="371">
        <f t="shared" si="0"/>
        <v>20</v>
      </c>
    </row>
    <row r="13" spans="1:4" ht="9.75" customHeight="1">
      <c r="A13" s="699" t="s">
        <v>1663</v>
      </c>
      <c r="B13" s="121"/>
      <c r="C13" s="121">
        <v>5.3</v>
      </c>
      <c r="D13" s="371">
        <f t="shared" si="0"/>
        <v>5.3</v>
      </c>
    </row>
    <row r="14" spans="1:4" ht="9.75" customHeight="1">
      <c r="A14" s="699" t="s">
        <v>1087</v>
      </c>
      <c r="B14" s="121"/>
      <c r="C14" s="121">
        <v>40</v>
      </c>
      <c r="D14" s="371">
        <f t="shared" si="0"/>
        <v>40</v>
      </c>
    </row>
    <row r="15" spans="1:4" ht="9.75" customHeight="1">
      <c r="A15" s="699" t="s">
        <v>1299</v>
      </c>
      <c r="B15" s="121"/>
      <c r="C15" s="121">
        <v>90</v>
      </c>
      <c r="D15" s="371">
        <f t="shared" si="0"/>
        <v>90</v>
      </c>
    </row>
    <row r="16" spans="1:4" ht="9.75" customHeight="1">
      <c r="A16" s="699" t="s">
        <v>1088</v>
      </c>
      <c r="B16" s="121"/>
      <c r="C16" s="121">
        <v>63.8</v>
      </c>
      <c r="D16" s="371">
        <f t="shared" si="0"/>
        <v>63.8</v>
      </c>
    </row>
    <row r="17" spans="1:4" ht="9.75" customHeight="1">
      <c r="A17" s="699" t="s">
        <v>1089</v>
      </c>
      <c r="B17" s="121"/>
      <c r="C17" s="121">
        <v>44</v>
      </c>
      <c r="D17" s="371">
        <f t="shared" si="0"/>
        <v>44</v>
      </c>
    </row>
    <row r="18" spans="1:4" ht="9.75" customHeight="1">
      <c r="A18" s="699" t="s">
        <v>1090</v>
      </c>
      <c r="B18" s="121"/>
      <c r="C18" s="121">
        <v>10.1</v>
      </c>
      <c r="D18" s="371">
        <f t="shared" si="0"/>
        <v>10.1</v>
      </c>
    </row>
    <row r="19" spans="1:4" s="7" customFormat="1" ht="11.25">
      <c r="A19" s="697">
        <v>101</v>
      </c>
      <c r="B19" s="673">
        <f>SUM(B8:B18)</f>
        <v>0</v>
      </c>
      <c r="C19" s="673">
        <f>SUM(C8:C18)</f>
        <v>2062.8999999999996</v>
      </c>
      <c r="D19" s="698">
        <f>SUM(D8:D18)</f>
        <v>2062.8999999999996</v>
      </c>
    </row>
    <row r="20" spans="1:4" ht="9.75" customHeight="1">
      <c r="A20" s="841" t="s">
        <v>1645</v>
      </c>
      <c r="B20" s="121">
        <v>0</v>
      </c>
      <c r="C20" s="121">
        <v>7042.7</v>
      </c>
      <c r="D20" s="371">
        <f t="shared" si="0"/>
        <v>7042.7</v>
      </c>
    </row>
    <row r="21" spans="1:4" ht="9.75" customHeight="1">
      <c r="A21" s="841"/>
      <c r="B21" s="121">
        <v>19598.1</v>
      </c>
      <c r="C21" s="121">
        <v>18899.2</v>
      </c>
      <c r="D21" s="371">
        <f t="shared" si="0"/>
        <v>-698.8999999999978</v>
      </c>
    </row>
    <row r="22" spans="1:4" ht="9.75" customHeight="1">
      <c r="A22" s="700" t="s">
        <v>1646</v>
      </c>
      <c r="B22" s="121">
        <v>13034.9</v>
      </c>
      <c r="C22" s="121">
        <v>24631.5</v>
      </c>
      <c r="D22" s="371">
        <f t="shared" si="0"/>
        <v>11596.6</v>
      </c>
    </row>
    <row r="23" spans="1:4" s="7" customFormat="1" ht="11.25">
      <c r="A23" s="697">
        <v>102</v>
      </c>
      <c r="B23" s="673">
        <f>SUM(B20:B22)</f>
        <v>32633</v>
      </c>
      <c r="C23" s="673">
        <f>SUM(C20:C22)</f>
        <v>50573.4</v>
      </c>
      <c r="D23" s="698">
        <f>SUM(D20:D22)</f>
        <v>17940.4</v>
      </c>
    </row>
    <row r="24" spans="1:4" ht="10.5" customHeight="1">
      <c r="A24" s="841" t="s">
        <v>1647</v>
      </c>
      <c r="B24" s="121">
        <v>15169.5</v>
      </c>
      <c r="C24" s="121">
        <v>2008.8</v>
      </c>
      <c r="D24" s="701"/>
    </row>
    <row r="25" spans="1:4" ht="10.5" customHeight="1">
      <c r="A25" s="841"/>
      <c r="B25" s="121">
        <v>20973</v>
      </c>
      <c r="C25" s="121">
        <v>21768.9</v>
      </c>
      <c r="D25" s="701"/>
    </row>
    <row r="26" spans="1:4" ht="10.5" customHeight="1">
      <c r="A26" s="841"/>
      <c r="B26" s="121">
        <v>1317</v>
      </c>
      <c r="C26" s="121">
        <v>13775.9</v>
      </c>
      <c r="D26" s="701"/>
    </row>
    <row r="27" spans="1:4" ht="10.5" customHeight="1">
      <c r="A27" s="841"/>
      <c r="B27" s="121">
        <v>20045.7</v>
      </c>
      <c r="C27" s="121">
        <v>19681.1</v>
      </c>
      <c r="D27" s="701"/>
    </row>
    <row r="28" spans="1:4" ht="10.5" customHeight="1">
      <c r="A28" s="841"/>
      <c r="B28" s="121">
        <v>8436</v>
      </c>
      <c r="C28" s="121">
        <v>5851.4</v>
      </c>
      <c r="D28" s="701"/>
    </row>
    <row r="29" spans="1:4" ht="10.5" customHeight="1">
      <c r="A29" s="841"/>
      <c r="B29" s="121"/>
      <c r="C29" s="121">
        <v>965.7</v>
      </c>
      <c r="D29" s="701"/>
    </row>
    <row r="30" spans="1:4" ht="10.5" customHeight="1">
      <c r="A30" s="841"/>
      <c r="B30" s="121"/>
      <c r="C30" s="121">
        <v>6482.5</v>
      </c>
      <c r="D30" s="701"/>
    </row>
    <row r="31" spans="1:4" ht="10.5" customHeight="1">
      <c r="A31" s="841"/>
      <c r="B31" s="121"/>
      <c r="C31" s="121">
        <v>21671</v>
      </c>
      <c r="D31" s="701"/>
    </row>
    <row r="32" spans="1:4" ht="10.5" customHeight="1">
      <c r="A32" s="841"/>
      <c r="B32" s="121"/>
      <c r="C32" s="121">
        <v>654</v>
      </c>
      <c r="D32" s="701"/>
    </row>
    <row r="33" spans="1:4" ht="10.5" customHeight="1">
      <c r="A33" s="841"/>
      <c r="B33" s="121"/>
      <c r="C33" s="121">
        <v>0</v>
      </c>
      <c r="D33" s="701"/>
    </row>
    <row r="34" spans="1:4" ht="10.5" customHeight="1">
      <c r="A34" s="841"/>
      <c r="B34" s="121"/>
      <c r="C34" s="121">
        <v>891.9</v>
      </c>
      <c r="D34" s="701"/>
    </row>
    <row r="35" spans="1:4" ht="10.5" customHeight="1">
      <c r="A35" s="699" t="s">
        <v>1179</v>
      </c>
      <c r="B35" s="121"/>
      <c r="C35" s="121">
        <v>957.2</v>
      </c>
      <c r="D35" s="701"/>
    </row>
    <row r="36" spans="1:4" s="7" customFormat="1" ht="11.25">
      <c r="A36" s="697">
        <v>106</v>
      </c>
      <c r="B36" s="673">
        <f>SUM(B24:B34)</f>
        <v>65941.2</v>
      </c>
      <c r="C36" s="673">
        <f>SUM(C24:C35)</f>
        <v>94708.39999999998</v>
      </c>
      <c r="D36" s="698">
        <f aca="true" t="shared" si="1" ref="D36:D57">SUM(C36-B36)</f>
        <v>28767.199999999983</v>
      </c>
    </row>
    <row r="37" spans="1:4" ht="10.5" customHeight="1">
      <c r="A37" s="841" t="s">
        <v>1659</v>
      </c>
      <c r="B37" s="121">
        <v>227.6</v>
      </c>
      <c r="C37" s="121">
        <v>319.8</v>
      </c>
      <c r="D37" s="371">
        <f t="shared" si="1"/>
        <v>92.20000000000002</v>
      </c>
    </row>
    <row r="38" spans="1:4" ht="10.5" customHeight="1">
      <c r="A38" s="841"/>
      <c r="B38" s="121">
        <v>1493.2</v>
      </c>
      <c r="C38" s="121">
        <v>2384.7</v>
      </c>
      <c r="D38" s="371">
        <f t="shared" si="1"/>
        <v>891.4999999999998</v>
      </c>
    </row>
    <row r="39" spans="1:4" ht="10.5" customHeight="1">
      <c r="A39" s="841"/>
      <c r="B39" s="121">
        <v>2049.2</v>
      </c>
      <c r="C39" s="121">
        <v>2254.2</v>
      </c>
      <c r="D39" s="371">
        <f t="shared" si="1"/>
        <v>205</v>
      </c>
    </row>
    <row r="40" spans="1:4" ht="10.5" customHeight="1">
      <c r="A40" s="841"/>
      <c r="B40" s="121">
        <v>506.5</v>
      </c>
      <c r="C40" s="121">
        <v>611.6</v>
      </c>
      <c r="D40" s="371">
        <f t="shared" si="1"/>
        <v>105.10000000000002</v>
      </c>
    </row>
    <row r="41" spans="1:4" ht="10.5" customHeight="1">
      <c r="A41" s="841"/>
      <c r="B41" s="121">
        <v>4420.9</v>
      </c>
      <c r="C41" s="121">
        <v>9092.7</v>
      </c>
      <c r="D41" s="371">
        <f t="shared" si="1"/>
        <v>4671.800000000001</v>
      </c>
    </row>
    <row r="42" spans="1:4" ht="10.5" customHeight="1">
      <c r="A42" s="841"/>
      <c r="B42" s="121">
        <v>2706.2</v>
      </c>
      <c r="C42" s="121">
        <v>3559.8</v>
      </c>
      <c r="D42" s="371">
        <f t="shared" si="1"/>
        <v>853.6000000000004</v>
      </c>
    </row>
    <row r="43" spans="1:4" ht="10.5" customHeight="1">
      <c r="A43" s="699" t="s">
        <v>1213</v>
      </c>
      <c r="B43" s="121">
        <v>0</v>
      </c>
      <c r="C43" s="121">
        <v>109.8</v>
      </c>
      <c r="D43" s="371">
        <f t="shared" si="1"/>
        <v>109.8</v>
      </c>
    </row>
    <row r="44" spans="1:4" ht="10.5" customHeight="1">
      <c r="A44" s="699" t="s">
        <v>1655</v>
      </c>
      <c r="B44" s="121">
        <v>1080.2</v>
      </c>
      <c r="C44" s="121">
        <v>2268.5</v>
      </c>
      <c r="D44" s="371">
        <f t="shared" si="1"/>
        <v>1188.3</v>
      </c>
    </row>
    <row r="45" spans="1:4" ht="10.5" customHeight="1">
      <c r="A45" s="699" t="s">
        <v>1656</v>
      </c>
      <c r="B45" s="121">
        <v>2364.5</v>
      </c>
      <c r="C45" s="121">
        <v>3112.7</v>
      </c>
      <c r="D45" s="371">
        <f t="shared" si="1"/>
        <v>748.1999999999998</v>
      </c>
    </row>
    <row r="46" spans="1:4" s="7" customFormat="1" ht="11.25">
      <c r="A46" s="697">
        <v>108</v>
      </c>
      <c r="B46" s="673">
        <f>SUM(B37:B45)</f>
        <v>14848.3</v>
      </c>
      <c r="C46" s="673">
        <f>SUM(C37:C45)</f>
        <v>23713.8</v>
      </c>
      <c r="D46" s="698">
        <f>SUM(D37:D45)</f>
        <v>8865.5</v>
      </c>
    </row>
    <row r="47" spans="1:4" ht="10.5" customHeight="1">
      <c r="A47" s="699" t="s">
        <v>1648</v>
      </c>
      <c r="B47" s="121">
        <v>1690.5</v>
      </c>
      <c r="C47" s="121">
        <v>3531.4</v>
      </c>
      <c r="D47" s="371">
        <f t="shared" si="1"/>
        <v>1840.9</v>
      </c>
    </row>
    <row r="48" spans="1:4" ht="10.5" customHeight="1">
      <c r="A48" s="699" t="s">
        <v>1649</v>
      </c>
      <c r="B48" s="121">
        <v>146.7</v>
      </c>
      <c r="C48" s="121">
        <v>780.1</v>
      </c>
      <c r="D48" s="371">
        <f t="shared" si="1"/>
        <v>633.4000000000001</v>
      </c>
    </row>
    <row r="49" spans="1:4" ht="10.5" customHeight="1">
      <c r="A49" s="699" t="s">
        <v>1443</v>
      </c>
      <c r="B49" s="121">
        <v>21302.6</v>
      </c>
      <c r="C49" s="121">
        <v>36723.2</v>
      </c>
      <c r="D49" s="371">
        <f t="shared" si="1"/>
        <v>15420.599999999999</v>
      </c>
    </row>
    <row r="50" spans="1:4" ht="10.5" customHeight="1">
      <c r="A50" s="699" t="s">
        <v>812</v>
      </c>
      <c r="B50" s="121">
        <v>6551.8</v>
      </c>
      <c r="C50" s="121">
        <v>14807.6</v>
      </c>
      <c r="D50" s="371">
        <f t="shared" si="1"/>
        <v>8255.8</v>
      </c>
    </row>
    <row r="51" spans="1:4" ht="10.5" customHeight="1">
      <c r="A51" s="699" t="s">
        <v>1650</v>
      </c>
      <c r="B51" s="121">
        <v>0</v>
      </c>
      <c r="C51" s="121">
        <v>5232.2</v>
      </c>
      <c r="D51" s="371">
        <f t="shared" si="1"/>
        <v>5232.2</v>
      </c>
    </row>
    <row r="52" spans="1:4" s="7" customFormat="1" ht="11.25">
      <c r="A52" s="697">
        <v>115</v>
      </c>
      <c r="B52" s="673">
        <f>SUM(B47:B51)</f>
        <v>29691.6</v>
      </c>
      <c r="C52" s="673">
        <f>SUM(C47:C51)</f>
        <v>61074.49999999999</v>
      </c>
      <c r="D52" s="698">
        <f>SUM(D47:D51)</f>
        <v>31382.899999999998</v>
      </c>
    </row>
    <row r="53" spans="1:4" ht="10.5" customHeight="1">
      <c r="A53" s="841" t="s">
        <v>1644</v>
      </c>
      <c r="B53" s="121">
        <v>74722.8</v>
      </c>
      <c r="C53" s="121">
        <v>114980.6</v>
      </c>
      <c r="D53" s="371">
        <f t="shared" si="1"/>
        <v>40257.8</v>
      </c>
    </row>
    <row r="54" spans="1:4" ht="10.5" customHeight="1">
      <c r="A54" s="841"/>
      <c r="B54" s="121">
        <v>20426</v>
      </c>
      <c r="C54" s="121">
        <v>31101</v>
      </c>
      <c r="D54" s="371">
        <f t="shared" si="1"/>
        <v>10675</v>
      </c>
    </row>
    <row r="55" spans="1:4" ht="10.5" customHeight="1">
      <c r="A55" s="841"/>
      <c r="B55" s="121">
        <v>6914.8</v>
      </c>
      <c r="C55" s="121">
        <v>10577.2</v>
      </c>
      <c r="D55" s="371">
        <f t="shared" si="1"/>
        <v>3662.4000000000005</v>
      </c>
    </row>
    <row r="56" spans="1:4" ht="10.5" customHeight="1">
      <c r="A56" s="841"/>
      <c r="B56" s="121">
        <v>319.3</v>
      </c>
      <c r="C56" s="121">
        <v>450.8</v>
      </c>
      <c r="D56" s="371">
        <f t="shared" si="1"/>
        <v>131.5</v>
      </c>
    </row>
    <row r="57" spans="1:4" ht="10.5" customHeight="1">
      <c r="A57" s="696" t="s">
        <v>1652</v>
      </c>
      <c r="B57" s="121">
        <v>271.9</v>
      </c>
      <c r="C57" s="121">
        <v>857.8</v>
      </c>
      <c r="D57" s="371">
        <f t="shared" si="1"/>
        <v>585.9</v>
      </c>
    </row>
    <row r="58" spans="1:4" s="7" customFormat="1" ht="11.25">
      <c r="A58" s="702">
        <v>120</v>
      </c>
      <c r="B58" s="673">
        <f>SUM(B53:B57)</f>
        <v>102654.8</v>
      </c>
      <c r="C58" s="673">
        <f>SUM(C53:C57)</f>
        <v>157967.4</v>
      </c>
      <c r="D58" s="698">
        <f>SUM(D53:D57)</f>
        <v>55312.600000000006</v>
      </c>
    </row>
    <row r="59" spans="1:4" ht="10.5" customHeight="1">
      <c r="A59" s="841" t="s">
        <v>1653</v>
      </c>
      <c r="B59" s="121">
        <v>114</v>
      </c>
      <c r="C59" s="121">
        <v>552</v>
      </c>
      <c r="D59" s="701"/>
    </row>
    <row r="60" spans="1:4" ht="10.5" customHeight="1">
      <c r="A60" s="841"/>
      <c r="B60" s="121">
        <v>238</v>
      </c>
      <c r="C60" s="121">
        <v>538</v>
      </c>
      <c r="D60" s="701"/>
    </row>
    <row r="61" spans="1:4" ht="10.5" customHeight="1">
      <c r="A61" s="841"/>
      <c r="B61" s="121"/>
      <c r="C61" s="121">
        <v>310</v>
      </c>
      <c r="D61" s="701"/>
    </row>
    <row r="62" spans="1:4" s="7" customFormat="1" ht="11.25">
      <c r="A62" s="697">
        <v>121</v>
      </c>
      <c r="B62" s="673">
        <f>SUM(B59:B61)</f>
        <v>352</v>
      </c>
      <c r="C62" s="673">
        <f>SUM(C59:C61)</f>
        <v>1400</v>
      </c>
      <c r="D62" s="698">
        <f>SUM(C62-B62)</f>
        <v>1048</v>
      </c>
    </row>
    <row r="63" spans="1:4" ht="10.5" customHeight="1">
      <c r="A63" s="699" t="s">
        <v>1654</v>
      </c>
      <c r="B63" s="121">
        <v>1221.6</v>
      </c>
      <c r="C63" s="121">
        <v>1534.2</v>
      </c>
      <c r="D63" s="371">
        <f>SUM(C63-B63)</f>
        <v>312.60000000000014</v>
      </c>
    </row>
    <row r="64" spans="1:4" s="7" customFormat="1" ht="11.25">
      <c r="A64" s="697">
        <v>195</v>
      </c>
      <c r="B64" s="673">
        <f>SUM(B63)</f>
        <v>1221.6</v>
      </c>
      <c r="C64" s="673">
        <f>SUM(C63)</f>
        <v>1534.2</v>
      </c>
      <c r="D64" s="698">
        <f>SUM(D63)</f>
        <v>312.60000000000014</v>
      </c>
    </row>
    <row r="65" spans="1:4" s="7" customFormat="1" ht="11.25">
      <c r="A65" s="697" t="s">
        <v>1658</v>
      </c>
      <c r="B65" s="673"/>
      <c r="C65" s="673"/>
      <c r="D65" s="698"/>
    </row>
    <row r="66" spans="1:4" s="7" customFormat="1" ht="11.25">
      <c r="A66" s="697" t="s">
        <v>1657</v>
      </c>
      <c r="B66" s="673">
        <v>5559.6</v>
      </c>
      <c r="C66" s="121">
        <v>7736.5</v>
      </c>
      <c r="D66" s="698">
        <f>SUM(C66-B66)</f>
        <v>2176.8999999999996</v>
      </c>
    </row>
    <row r="67" spans="1:4" s="7" customFormat="1" ht="11.25">
      <c r="A67" s="697" t="s">
        <v>1458</v>
      </c>
      <c r="B67" s="673">
        <v>675</v>
      </c>
      <c r="C67" s="121">
        <v>2818.4</v>
      </c>
      <c r="D67" s="698">
        <f>SUM(C67-B67)</f>
        <v>2143.4</v>
      </c>
    </row>
    <row r="68" spans="1:4" s="693" customFormat="1" ht="17.25" customHeight="1" thickBot="1">
      <c r="A68" s="703" t="s">
        <v>1651</v>
      </c>
      <c r="B68" s="704">
        <f>SUM(B66:B67,B64,B62,B58,B52,B46,B36,B23,B19,B7)</f>
        <v>279437.19999999995</v>
      </c>
      <c r="C68" s="704">
        <f>SUM(C66:C67,C64,C62,C58,C52,C46,C36,C23,C19,C7)</f>
        <v>437738.4</v>
      </c>
      <c r="D68" s="705">
        <f>SUM(D66:D67,D64,D62,D58,D52,D46,D36,D23,D19,D7)</f>
        <v>158301.19999999998</v>
      </c>
    </row>
    <row r="69" ht="13.5" thickTop="1"/>
  </sheetData>
  <mergeCells count="8">
    <mergeCell ref="D1:D2"/>
    <mergeCell ref="A59:A61"/>
    <mergeCell ref="A53:A56"/>
    <mergeCell ref="A37:A42"/>
    <mergeCell ref="A24:A34"/>
    <mergeCell ref="A20:A21"/>
    <mergeCell ref="A3:A6"/>
    <mergeCell ref="A1:A2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76"/>
  <sheetViews>
    <sheetView workbookViewId="0" topLeftCell="A1">
      <selection activeCell="L37" sqref="L37"/>
    </sheetView>
  </sheetViews>
  <sheetFormatPr defaultColWidth="9.00390625" defaultRowHeight="12.75"/>
  <cols>
    <col min="1" max="1" width="13.75390625" style="5" customWidth="1"/>
    <col min="2" max="2" width="9.125" style="98" customWidth="1"/>
    <col min="3" max="9" width="9.125" style="5" customWidth="1"/>
  </cols>
  <sheetData>
    <row r="1" spans="1:14" s="1" customFormat="1" ht="12.75">
      <c r="A1" s="6"/>
      <c r="B1" s="844" t="s">
        <v>1664</v>
      </c>
      <c r="C1" s="844"/>
      <c r="D1" s="844" t="s">
        <v>1665</v>
      </c>
      <c r="E1" s="844"/>
      <c r="F1" s="844" t="s">
        <v>1666</v>
      </c>
      <c r="G1" s="844"/>
      <c r="H1" s="844" t="s">
        <v>1667</v>
      </c>
      <c r="I1" s="844"/>
      <c r="K1"/>
      <c r="L1"/>
      <c r="M1"/>
      <c r="N1"/>
    </row>
    <row r="2" spans="1:14" s="1" customFormat="1" ht="12.75">
      <c r="A2" s="6"/>
      <c r="B2" s="708" t="s">
        <v>131</v>
      </c>
      <c r="C2" s="708" t="s">
        <v>1668</v>
      </c>
      <c r="D2" s="708" t="s">
        <v>131</v>
      </c>
      <c r="E2" s="708" t="s">
        <v>1668</v>
      </c>
      <c r="F2" s="708" t="s">
        <v>131</v>
      </c>
      <c r="G2" s="708" t="s">
        <v>1668</v>
      </c>
      <c r="H2" s="708" t="s">
        <v>131</v>
      </c>
      <c r="I2" s="708" t="s">
        <v>1668</v>
      </c>
      <c r="K2"/>
      <c r="L2"/>
      <c r="M2"/>
      <c r="N2"/>
    </row>
    <row r="3" spans="1:14" s="1" customFormat="1" ht="12.75">
      <c r="A3" s="6"/>
      <c r="B3" s="708"/>
      <c r="C3" s="121"/>
      <c r="D3" s="121"/>
      <c r="E3" s="121"/>
      <c r="F3" s="121">
        <v>947</v>
      </c>
      <c r="G3" s="121">
        <v>5908</v>
      </c>
      <c r="H3" s="121"/>
      <c r="I3" s="121"/>
      <c r="K3"/>
      <c r="L3"/>
      <c r="M3"/>
      <c r="N3"/>
    </row>
    <row r="4" spans="1:14" s="1" customFormat="1" ht="12.75">
      <c r="A4" s="6"/>
      <c r="B4" s="708"/>
      <c r="C4" s="121"/>
      <c r="D4" s="121"/>
      <c r="E4" s="121"/>
      <c r="F4" s="121">
        <v>2898.2</v>
      </c>
      <c r="G4" s="121">
        <v>2898.2</v>
      </c>
      <c r="H4" s="121"/>
      <c r="I4" s="121"/>
      <c r="K4"/>
      <c r="L4"/>
      <c r="M4"/>
      <c r="N4"/>
    </row>
    <row r="5" spans="1:14" s="1" customFormat="1" ht="12.75">
      <c r="A5" s="6"/>
      <c r="B5" s="708"/>
      <c r="C5" s="121"/>
      <c r="D5" s="121"/>
      <c r="E5" s="121"/>
      <c r="F5" s="121">
        <v>4089.5</v>
      </c>
      <c r="G5" s="121">
        <v>4089.5</v>
      </c>
      <c r="H5" s="121"/>
      <c r="I5" s="121"/>
      <c r="K5"/>
      <c r="L5"/>
      <c r="M5"/>
      <c r="N5"/>
    </row>
    <row r="6" spans="1:14" s="1" customFormat="1" ht="12.75">
      <c r="A6" s="6"/>
      <c r="B6" s="708"/>
      <c r="C6" s="121"/>
      <c r="D6" s="121"/>
      <c r="E6" s="121"/>
      <c r="F6" s="121">
        <v>112</v>
      </c>
      <c r="G6" s="121">
        <v>112</v>
      </c>
      <c r="H6" s="121"/>
      <c r="I6" s="121"/>
      <c r="K6"/>
      <c r="L6"/>
      <c r="M6"/>
      <c r="N6"/>
    </row>
    <row r="7" spans="1:14" s="1" customFormat="1" ht="12.75">
      <c r="A7" s="6"/>
      <c r="B7" s="708"/>
      <c r="C7" s="121"/>
      <c r="D7" s="121"/>
      <c r="E7" s="121"/>
      <c r="F7" s="121">
        <v>30</v>
      </c>
      <c r="G7" s="121">
        <v>30</v>
      </c>
      <c r="H7" s="121"/>
      <c r="I7" s="121"/>
      <c r="K7"/>
      <c r="L7"/>
      <c r="M7"/>
      <c r="N7"/>
    </row>
    <row r="8" spans="1:14" s="1" customFormat="1" ht="12.75">
      <c r="A8" s="6"/>
      <c r="B8" s="708"/>
      <c r="C8" s="121"/>
      <c r="D8" s="121"/>
      <c r="E8" s="121"/>
      <c r="F8" s="121">
        <v>731</v>
      </c>
      <c r="G8" s="121">
        <v>731</v>
      </c>
      <c r="H8" s="121"/>
      <c r="I8" s="121"/>
      <c r="K8"/>
      <c r="L8"/>
      <c r="M8"/>
      <c r="N8"/>
    </row>
    <row r="9" spans="1:14" s="1" customFormat="1" ht="12.75">
      <c r="A9" s="6"/>
      <c r="B9" s="708"/>
      <c r="C9" s="121"/>
      <c r="D9" s="121"/>
      <c r="E9" s="121"/>
      <c r="F9" s="121">
        <v>50</v>
      </c>
      <c r="G9" s="121">
        <v>50</v>
      </c>
      <c r="H9" s="121"/>
      <c r="I9" s="121"/>
      <c r="K9"/>
      <c r="L9"/>
      <c r="M9"/>
      <c r="N9"/>
    </row>
    <row r="10" spans="1:14" s="1" customFormat="1" ht="12.75">
      <c r="A10" s="6"/>
      <c r="B10" s="708"/>
      <c r="C10" s="121"/>
      <c r="D10" s="121"/>
      <c r="E10" s="121"/>
      <c r="F10" s="121">
        <v>2271</v>
      </c>
      <c r="G10" s="121">
        <v>2271</v>
      </c>
      <c r="H10" s="121"/>
      <c r="I10" s="121"/>
      <c r="K10"/>
      <c r="L10"/>
      <c r="M10"/>
      <c r="N10"/>
    </row>
    <row r="11" spans="1:14" s="1" customFormat="1" ht="12.75">
      <c r="A11" s="6"/>
      <c r="B11" s="708"/>
      <c r="C11" s="121"/>
      <c r="D11" s="121"/>
      <c r="E11" s="121"/>
      <c r="F11" s="121">
        <v>7901.2</v>
      </c>
      <c r="G11" s="121">
        <v>0</v>
      </c>
      <c r="H11" s="121"/>
      <c r="I11" s="121"/>
      <c r="K11"/>
      <c r="L11"/>
      <c r="M11"/>
      <c r="N11"/>
    </row>
    <row r="12" spans="1:14" s="1" customFormat="1" ht="12.75">
      <c r="A12" s="6"/>
      <c r="B12" s="708"/>
      <c r="C12" s="121"/>
      <c r="D12" s="121"/>
      <c r="E12" s="121"/>
      <c r="F12" s="121">
        <v>1728</v>
      </c>
      <c r="G12" s="121">
        <v>1728</v>
      </c>
      <c r="H12" s="121"/>
      <c r="I12" s="121"/>
      <c r="K12"/>
      <c r="L12"/>
      <c r="M12"/>
      <c r="N12"/>
    </row>
    <row r="13" spans="1:14" s="1" customFormat="1" ht="12.75">
      <c r="A13" s="6"/>
      <c r="B13" s="121">
        <v>3280</v>
      </c>
      <c r="C13" s="121">
        <v>3242.6</v>
      </c>
      <c r="D13" s="121"/>
      <c r="E13" s="121"/>
      <c r="F13" s="121"/>
      <c r="G13" s="121"/>
      <c r="H13" s="121"/>
      <c r="I13" s="121"/>
      <c r="K13"/>
      <c r="L13"/>
      <c r="M13"/>
      <c r="N13"/>
    </row>
    <row r="14" spans="1:14" s="1" customFormat="1" ht="12.75">
      <c r="A14" s="6"/>
      <c r="B14" s="708"/>
      <c r="C14" s="121"/>
      <c r="D14" s="121"/>
      <c r="E14" s="121"/>
      <c r="F14" s="121">
        <v>920</v>
      </c>
      <c r="G14" s="121">
        <v>920</v>
      </c>
      <c r="H14" s="121"/>
      <c r="I14" s="121"/>
      <c r="K14"/>
      <c r="L14"/>
      <c r="M14"/>
      <c r="N14"/>
    </row>
    <row r="15" spans="1:14" s="1" customFormat="1" ht="12.75">
      <c r="A15" s="6"/>
      <c r="B15" s="708"/>
      <c r="C15" s="121"/>
      <c r="D15" s="121"/>
      <c r="E15" s="121"/>
      <c r="F15" s="121">
        <v>462.3</v>
      </c>
      <c r="G15" s="121">
        <v>462.3</v>
      </c>
      <c r="H15" s="121"/>
      <c r="I15" s="121"/>
      <c r="K15"/>
      <c r="L15"/>
      <c r="M15"/>
      <c r="N15"/>
    </row>
    <row r="16" spans="1:14" s="1" customFormat="1" ht="12.75">
      <c r="A16" s="6"/>
      <c r="B16" s="708"/>
      <c r="C16" s="121"/>
      <c r="D16" s="121"/>
      <c r="E16" s="121"/>
      <c r="F16" s="121">
        <v>120</v>
      </c>
      <c r="G16" s="121">
        <v>120</v>
      </c>
      <c r="H16" s="121"/>
      <c r="I16" s="121"/>
      <c r="K16"/>
      <c r="L16"/>
      <c r="M16"/>
      <c r="N16"/>
    </row>
    <row r="17" spans="1:14" s="1" customFormat="1" ht="12.75">
      <c r="A17" s="6"/>
      <c r="B17" s="708"/>
      <c r="C17" s="121"/>
      <c r="D17" s="121"/>
      <c r="E17" s="121"/>
      <c r="F17" s="121">
        <v>197.3</v>
      </c>
      <c r="G17" s="121">
        <v>197.3</v>
      </c>
      <c r="H17" s="121"/>
      <c r="I17" s="121"/>
      <c r="K17"/>
      <c r="L17"/>
      <c r="M17"/>
      <c r="N17"/>
    </row>
    <row r="18" spans="1:14" s="1" customFormat="1" ht="12.75">
      <c r="A18" s="6"/>
      <c r="B18" s="121">
        <v>7554.1</v>
      </c>
      <c r="C18" s="121">
        <v>7554.1</v>
      </c>
      <c r="D18" s="121"/>
      <c r="E18" s="121"/>
      <c r="F18" s="121"/>
      <c r="G18" s="121"/>
      <c r="H18" s="121"/>
      <c r="I18" s="121"/>
      <c r="K18"/>
      <c r="L18"/>
      <c r="M18"/>
      <c r="N18"/>
    </row>
    <row r="19" spans="1:14" s="1" customFormat="1" ht="12.75">
      <c r="A19" s="6"/>
      <c r="B19" s="707">
        <v>5062.7</v>
      </c>
      <c r="C19" s="121">
        <v>24108.8</v>
      </c>
      <c r="D19" s="121"/>
      <c r="E19" s="121"/>
      <c r="F19" s="121"/>
      <c r="G19" s="121"/>
      <c r="H19" s="121"/>
      <c r="I19" s="121"/>
      <c r="K19"/>
      <c r="L19"/>
      <c r="M19"/>
      <c r="N19"/>
    </row>
    <row r="20" spans="1:14" s="1" customFormat="1" ht="12.75">
      <c r="A20" s="6"/>
      <c r="B20" s="708"/>
      <c r="C20" s="121"/>
      <c r="D20" s="121"/>
      <c r="E20" s="121"/>
      <c r="F20" s="121">
        <v>56.7</v>
      </c>
      <c r="G20" s="121">
        <v>56.7</v>
      </c>
      <c r="H20" s="121"/>
      <c r="I20" s="121"/>
      <c r="K20"/>
      <c r="L20"/>
      <c r="M20"/>
      <c r="N20"/>
    </row>
    <row r="21" spans="1:14" s="1" customFormat="1" ht="12.75">
      <c r="A21" s="6"/>
      <c r="B21" s="708"/>
      <c r="C21" s="121"/>
      <c r="D21" s="121"/>
      <c r="E21" s="121"/>
      <c r="F21" s="121">
        <v>68.9</v>
      </c>
      <c r="G21" s="121">
        <v>68.9</v>
      </c>
      <c r="H21" s="121"/>
      <c r="I21" s="121"/>
      <c r="K21"/>
      <c r="L21"/>
      <c r="M21"/>
      <c r="N21"/>
    </row>
    <row r="22" spans="1:14" s="1" customFormat="1" ht="12.75">
      <c r="A22" s="6"/>
      <c r="B22" s="708"/>
      <c r="C22" s="121"/>
      <c r="D22" s="121"/>
      <c r="E22" s="121"/>
      <c r="F22" s="121">
        <v>40</v>
      </c>
      <c r="G22" s="121">
        <v>40</v>
      </c>
      <c r="H22" s="121"/>
      <c r="I22" s="121"/>
      <c r="K22"/>
      <c r="L22"/>
      <c r="M22"/>
      <c r="N22"/>
    </row>
    <row r="23" spans="1:14" s="1" customFormat="1" ht="12.75">
      <c r="A23" s="6"/>
      <c r="B23" s="708"/>
      <c r="C23" s="121"/>
      <c r="D23" s="121"/>
      <c r="E23" s="121"/>
      <c r="F23" s="121">
        <v>304796</v>
      </c>
      <c r="G23" s="121">
        <v>304495</v>
      </c>
      <c r="H23" s="121"/>
      <c r="I23" s="121"/>
      <c r="K23"/>
      <c r="L23"/>
      <c r="M23"/>
      <c r="N23"/>
    </row>
    <row r="24" spans="1:14" s="1" customFormat="1" ht="12.75">
      <c r="A24" s="6"/>
      <c r="B24" s="707">
        <v>68170</v>
      </c>
      <c r="C24" s="121">
        <v>68170</v>
      </c>
      <c r="D24" s="121"/>
      <c r="E24" s="121"/>
      <c r="F24" s="121"/>
      <c r="G24" s="121"/>
      <c r="H24" s="121"/>
      <c r="I24" s="121"/>
      <c r="K24"/>
      <c r="L24"/>
      <c r="M24"/>
      <c r="N24"/>
    </row>
    <row r="25" spans="1:14" s="1" customFormat="1" ht="12.75">
      <c r="A25" s="6"/>
      <c r="B25" s="707"/>
      <c r="C25" s="130"/>
      <c r="D25" s="121"/>
      <c r="E25" s="121"/>
      <c r="F25" s="121">
        <v>1771.6</v>
      </c>
      <c r="G25" s="121">
        <v>1771.6</v>
      </c>
      <c r="H25" s="121"/>
      <c r="I25" s="121"/>
      <c r="K25"/>
      <c r="L25"/>
      <c r="M25"/>
      <c r="N25"/>
    </row>
    <row r="26" spans="1:14" s="1" customFormat="1" ht="12.75">
      <c r="A26" s="6"/>
      <c r="B26" s="707"/>
      <c r="C26" s="130"/>
      <c r="D26" s="121"/>
      <c r="E26" s="121"/>
      <c r="F26" s="121">
        <v>500</v>
      </c>
      <c r="G26" s="121">
        <v>500</v>
      </c>
      <c r="H26" s="121"/>
      <c r="I26" s="121"/>
      <c r="J26" s="6"/>
      <c r="K26"/>
      <c r="L26"/>
      <c r="M26"/>
      <c r="N26"/>
    </row>
    <row r="27" spans="1:14" s="1" customFormat="1" ht="12.75">
      <c r="A27" s="6"/>
      <c r="B27" s="707">
        <v>44</v>
      </c>
      <c r="C27" s="121">
        <v>44</v>
      </c>
      <c r="D27" s="121"/>
      <c r="E27" s="121"/>
      <c r="F27" s="121"/>
      <c r="G27" s="130"/>
      <c r="H27" s="121"/>
      <c r="I27" s="121"/>
      <c r="J27" s="6"/>
      <c r="K27"/>
      <c r="L27"/>
      <c r="M27"/>
      <c r="N27"/>
    </row>
    <row r="28" spans="1:14" s="1" customFormat="1" ht="12.75">
      <c r="A28" s="6"/>
      <c r="B28" s="707"/>
      <c r="C28" s="130"/>
      <c r="D28" s="121"/>
      <c r="E28" s="121"/>
      <c r="F28" s="121">
        <v>1525</v>
      </c>
      <c r="G28" s="121">
        <v>1371.9</v>
      </c>
      <c r="H28" s="121"/>
      <c r="I28" s="121"/>
      <c r="J28" s="6"/>
      <c r="K28"/>
      <c r="L28"/>
      <c r="M28"/>
      <c r="N28"/>
    </row>
    <row r="29" spans="1:14" s="1" customFormat="1" ht="12.75">
      <c r="A29" s="6"/>
      <c r="B29" s="707"/>
      <c r="C29" s="121"/>
      <c r="D29" s="121"/>
      <c r="E29" s="121"/>
      <c r="F29" s="121">
        <v>15</v>
      </c>
      <c r="G29" s="121">
        <v>15</v>
      </c>
      <c r="H29" s="121"/>
      <c r="I29" s="121"/>
      <c r="J29" s="6"/>
      <c r="K29"/>
      <c r="L29"/>
      <c r="M29"/>
      <c r="N29"/>
    </row>
    <row r="30" spans="1:14" s="1" customFormat="1" ht="12.75">
      <c r="A30" s="6"/>
      <c r="B30" s="707">
        <v>0</v>
      </c>
      <c r="C30" s="121">
        <v>1499.8</v>
      </c>
      <c r="D30" s="121"/>
      <c r="E30" s="121"/>
      <c r="F30" s="121">
        <v>119.9</v>
      </c>
      <c r="G30" s="121">
        <v>119.9</v>
      </c>
      <c r="H30" s="121"/>
      <c r="I30" s="121"/>
      <c r="J30" s="6"/>
      <c r="K30"/>
      <c r="L30"/>
      <c r="M30"/>
      <c r="N30"/>
    </row>
    <row r="31" spans="1:14" s="1" customFormat="1" ht="12.75">
      <c r="A31" s="6"/>
      <c r="B31" s="708"/>
      <c r="C31" s="121"/>
      <c r="D31" s="121"/>
      <c r="E31" s="121"/>
      <c r="F31" s="121">
        <v>137</v>
      </c>
      <c r="G31" s="121">
        <v>137</v>
      </c>
      <c r="H31" s="121"/>
      <c r="I31" s="121"/>
      <c r="K31"/>
      <c r="L31"/>
      <c r="M31"/>
      <c r="N31"/>
    </row>
    <row r="32" spans="1:14" s="1" customFormat="1" ht="12.75">
      <c r="A32" s="6"/>
      <c r="B32" s="708"/>
      <c r="C32" s="121"/>
      <c r="D32" s="121"/>
      <c r="E32" s="121"/>
      <c r="F32" s="121">
        <v>5.3</v>
      </c>
      <c r="G32" s="121">
        <v>5.3</v>
      </c>
      <c r="H32" s="121"/>
      <c r="I32" s="121"/>
      <c r="K32"/>
      <c r="L32"/>
      <c r="M32"/>
      <c r="N32"/>
    </row>
    <row r="33" spans="1:14" s="1" customFormat="1" ht="12.75">
      <c r="A33" s="6"/>
      <c r="B33" s="708"/>
      <c r="C33" s="121"/>
      <c r="D33" s="121"/>
      <c r="E33" s="121"/>
      <c r="F33" s="121">
        <v>410</v>
      </c>
      <c r="G33" s="121">
        <v>410</v>
      </c>
      <c r="H33" s="121"/>
      <c r="I33" s="121"/>
      <c r="K33"/>
      <c r="L33"/>
      <c r="M33"/>
      <c r="N33"/>
    </row>
    <row r="34" spans="1:14" s="1" customFormat="1" ht="12.75">
      <c r="A34" s="6"/>
      <c r="B34" s="708"/>
      <c r="C34" s="121"/>
      <c r="D34" s="121"/>
      <c r="E34" s="121"/>
      <c r="F34" s="121">
        <v>55</v>
      </c>
      <c r="G34" s="121">
        <v>55</v>
      </c>
      <c r="H34" s="121"/>
      <c r="I34" s="121"/>
      <c r="K34"/>
      <c r="L34"/>
      <c r="M34"/>
      <c r="N34"/>
    </row>
    <row r="35" spans="1:14" s="1" customFormat="1" ht="12.75">
      <c r="A35" s="6"/>
      <c r="B35" s="708"/>
      <c r="C35" s="121"/>
      <c r="D35" s="121"/>
      <c r="E35" s="121"/>
      <c r="F35" s="121">
        <v>0</v>
      </c>
      <c r="G35" s="121">
        <v>65</v>
      </c>
      <c r="H35" s="121"/>
      <c r="I35" s="121"/>
      <c r="K35"/>
      <c r="L35"/>
      <c r="M35"/>
      <c r="N35"/>
    </row>
    <row r="36" spans="1:14" s="1" customFormat="1" ht="12.75">
      <c r="A36" s="6"/>
      <c r="B36" s="708"/>
      <c r="C36" s="121"/>
      <c r="D36" s="121"/>
      <c r="E36" s="121"/>
      <c r="F36" s="121">
        <v>112.6</v>
      </c>
      <c r="G36" s="121">
        <v>112.6</v>
      </c>
      <c r="H36" s="121"/>
      <c r="I36" s="121"/>
      <c r="K36"/>
      <c r="L36"/>
      <c r="M36"/>
      <c r="N36"/>
    </row>
    <row r="37" spans="1:14" s="1" customFormat="1" ht="12.75">
      <c r="A37" s="6"/>
      <c r="B37" s="708"/>
      <c r="C37" s="121"/>
      <c r="D37" s="121"/>
      <c r="E37" s="121"/>
      <c r="F37" s="708"/>
      <c r="G37" s="121"/>
      <c r="H37" s="121">
        <v>37700</v>
      </c>
      <c r="I37" s="121">
        <v>37700</v>
      </c>
      <c r="K37"/>
      <c r="L37"/>
      <c r="M37"/>
      <c r="N37"/>
    </row>
    <row r="38" spans="1:14" s="1" customFormat="1" ht="12.75">
      <c r="A38" s="6"/>
      <c r="B38" s="708"/>
      <c r="C38" s="121"/>
      <c r="D38" s="121"/>
      <c r="E38" s="121"/>
      <c r="F38" s="708"/>
      <c r="G38" s="121"/>
      <c r="H38" s="121">
        <v>14592</v>
      </c>
      <c r="I38" s="121">
        <v>9351.1</v>
      </c>
      <c r="K38"/>
      <c r="L38"/>
      <c r="M38"/>
      <c r="N38"/>
    </row>
    <row r="39" spans="1:14" s="1" customFormat="1" ht="12.75">
      <c r="A39" s="6"/>
      <c r="B39" s="708"/>
      <c r="C39" s="121"/>
      <c r="D39" s="121">
        <v>20000</v>
      </c>
      <c r="E39" s="121">
        <v>20000</v>
      </c>
      <c r="F39" s="130"/>
      <c r="G39" s="130"/>
      <c r="H39" s="707">
        <v>30000</v>
      </c>
      <c r="I39" s="121">
        <v>30000</v>
      </c>
      <c r="K39"/>
      <c r="L39"/>
      <c r="M39"/>
      <c r="N39"/>
    </row>
    <row r="40" spans="1:14" s="1" customFormat="1" ht="12.75">
      <c r="A40" s="6"/>
      <c r="B40" s="708"/>
      <c r="C40" s="121"/>
      <c r="D40" s="121">
        <v>450</v>
      </c>
      <c r="E40" s="121">
        <v>444.5</v>
      </c>
      <c r="F40" s="708"/>
      <c r="G40" s="121"/>
      <c r="H40" s="121"/>
      <c r="I40" s="121"/>
      <c r="K40"/>
      <c r="L40"/>
      <c r="M40"/>
      <c r="N40"/>
    </row>
    <row r="41" spans="1:14" s="1" customFormat="1" ht="12.75">
      <c r="A41" s="6"/>
      <c r="B41" s="708"/>
      <c r="C41" s="121"/>
      <c r="D41" s="121"/>
      <c r="E41" s="121"/>
      <c r="F41" s="121"/>
      <c r="G41" s="121"/>
      <c r="H41" s="121">
        <v>720</v>
      </c>
      <c r="I41" s="121">
        <v>720</v>
      </c>
      <c r="K41"/>
      <c r="L41"/>
      <c r="M41"/>
      <c r="N41"/>
    </row>
    <row r="42" spans="1:14" s="1" customFormat="1" ht="12.75">
      <c r="A42" s="6"/>
      <c r="B42" s="708"/>
      <c r="C42" s="121"/>
      <c r="D42" s="121">
        <v>90772.2</v>
      </c>
      <c r="E42" s="121">
        <v>60565.7</v>
      </c>
      <c r="F42" s="121"/>
      <c r="G42" s="121"/>
      <c r="H42" s="121"/>
      <c r="I42" s="121"/>
      <c r="K42"/>
      <c r="L42"/>
      <c r="M42"/>
      <c r="N42"/>
    </row>
    <row r="43" spans="1:14" s="1" customFormat="1" ht="12.75">
      <c r="A43" s="6"/>
      <c r="B43" s="708"/>
      <c r="C43" s="121"/>
      <c r="D43" s="121">
        <v>3262.9</v>
      </c>
      <c r="E43" s="121">
        <v>3262.9</v>
      </c>
      <c r="F43" s="121"/>
      <c r="G43" s="121"/>
      <c r="H43" s="121"/>
      <c r="I43" s="121"/>
      <c r="K43"/>
      <c r="L43"/>
      <c r="M43"/>
      <c r="N43"/>
    </row>
    <row r="44" spans="1:14" s="1" customFormat="1" ht="12.75">
      <c r="A44" s="6"/>
      <c r="B44" s="708"/>
      <c r="C44" s="121"/>
      <c r="D44" s="121"/>
      <c r="E44" s="121"/>
      <c r="F44" s="121"/>
      <c r="G44" s="130"/>
      <c r="H44" s="121">
        <v>100</v>
      </c>
      <c r="I44" s="121">
        <v>100</v>
      </c>
      <c r="K44"/>
      <c r="L44"/>
      <c r="M44"/>
      <c r="N44"/>
    </row>
    <row r="45" spans="1:14" s="1" customFormat="1" ht="12.75">
      <c r="A45" s="6"/>
      <c r="B45" s="708"/>
      <c r="C45" s="121"/>
      <c r="D45" s="121"/>
      <c r="E45" s="121"/>
      <c r="F45" s="121"/>
      <c r="G45" s="130"/>
      <c r="H45" s="121">
        <v>300</v>
      </c>
      <c r="I45" s="121">
        <v>300</v>
      </c>
      <c r="K45"/>
      <c r="L45"/>
      <c r="M45"/>
      <c r="N45"/>
    </row>
    <row r="46" spans="1:14" s="1" customFormat="1" ht="12.75">
      <c r="A46" s="6"/>
      <c r="B46" s="708"/>
      <c r="C46" s="121"/>
      <c r="D46" s="121"/>
      <c r="E46" s="121"/>
      <c r="F46" s="121"/>
      <c r="G46" s="130"/>
      <c r="H46" s="121">
        <v>435.5</v>
      </c>
      <c r="I46" s="121">
        <v>435.5</v>
      </c>
      <c r="K46"/>
      <c r="L46"/>
      <c r="M46"/>
      <c r="N46"/>
    </row>
    <row r="47" spans="1:14" s="1" customFormat="1" ht="12.75">
      <c r="A47" s="6"/>
      <c r="B47" s="708">
        <f aca="true" t="shared" si="0" ref="B47:I47">SUM(B3:B46)</f>
        <v>84110.8</v>
      </c>
      <c r="C47" s="121">
        <f t="shared" si="0"/>
        <v>104619.3</v>
      </c>
      <c r="D47" s="121">
        <f t="shared" si="0"/>
        <v>114485.09999999999</v>
      </c>
      <c r="E47" s="121">
        <f t="shared" si="0"/>
        <v>84273.09999999999</v>
      </c>
      <c r="F47" s="121">
        <f t="shared" si="0"/>
        <v>332070.49999999994</v>
      </c>
      <c r="G47" s="121">
        <f t="shared" si="0"/>
        <v>328741.2</v>
      </c>
      <c r="H47" s="121">
        <f t="shared" si="0"/>
        <v>83847.5</v>
      </c>
      <c r="I47" s="121">
        <f t="shared" si="0"/>
        <v>78606.6</v>
      </c>
      <c r="K47"/>
      <c r="L47"/>
      <c r="M47"/>
      <c r="N47"/>
    </row>
    <row r="48" spans="1:14" s="1" customFormat="1" ht="12.75">
      <c r="A48" s="6"/>
      <c r="B48" s="692"/>
      <c r="C48" s="6"/>
      <c r="D48" s="6"/>
      <c r="E48" s="6"/>
      <c r="F48" s="6"/>
      <c r="G48" s="6"/>
      <c r="H48" s="6"/>
      <c r="I48" s="706"/>
      <c r="K48"/>
      <c r="L48"/>
      <c r="M48"/>
      <c r="N48"/>
    </row>
    <row r="49" spans="1:14" s="1" customFormat="1" ht="12.75">
      <c r="A49" s="6"/>
      <c r="B49" s="692"/>
      <c r="C49" s="6"/>
      <c r="D49" s="6"/>
      <c r="E49" s="6"/>
      <c r="F49" s="6"/>
      <c r="G49" s="6"/>
      <c r="H49" s="6"/>
      <c r="I49" s="6"/>
      <c r="K49"/>
      <c r="L49"/>
      <c r="M49"/>
      <c r="N49"/>
    </row>
    <row r="50" spans="1:14" s="1" customFormat="1" ht="12.75">
      <c r="A50" s="121" t="s">
        <v>1666</v>
      </c>
      <c r="B50" s="707">
        <v>416181.3</v>
      </c>
      <c r="C50" s="707">
        <v>433360.5</v>
      </c>
      <c r="D50" s="6"/>
      <c r="E50" s="6"/>
      <c r="F50" s="6"/>
      <c r="G50" s="6"/>
      <c r="H50" s="6"/>
      <c r="I50" s="6"/>
      <c r="K50"/>
      <c r="L50"/>
      <c r="M50"/>
      <c r="N50"/>
    </row>
    <row r="51" spans="1:14" s="1" customFormat="1" ht="12.75">
      <c r="A51" s="121" t="s">
        <v>1671</v>
      </c>
      <c r="B51" s="707">
        <v>204619.8</v>
      </c>
      <c r="C51" s="707">
        <v>204619.8</v>
      </c>
      <c r="D51" s="6"/>
      <c r="E51" s="6"/>
      <c r="F51" s="6"/>
      <c r="G51" s="6"/>
      <c r="H51" s="6"/>
      <c r="I51" s="6"/>
      <c r="K51"/>
      <c r="L51"/>
      <c r="M51"/>
      <c r="N51"/>
    </row>
    <row r="52" spans="1:14" s="1" customFormat="1" ht="12.75">
      <c r="A52" s="121" t="s">
        <v>1669</v>
      </c>
      <c r="B52" s="707">
        <v>3020</v>
      </c>
      <c r="C52" s="707">
        <v>6014</v>
      </c>
      <c r="D52" s="6"/>
      <c r="E52" s="6"/>
      <c r="F52" s="6"/>
      <c r="G52" s="6"/>
      <c r="H52" s="6"/>
      <c r="I52" s="6"/>
      <c r="K52"/>
      <c r="L52"/>
      <c r="M52"/>
      <c r="N52"/>
    </row>
    <row r="53" spans="1:14" s="1" customFormat="1" ht="12.75">
      <c r="A53" s="121" t="s">
        <v>1670</v>
      </c>
      <c r="B53" s="707">
        <f>SUM(B50:B52)</f>
        <v>623821.1</v>
      </c>
      <c r="C53" s="707">
        <f>SUM(C50:C52)</f>
        <v>643994.3</v>
      </c>
      <c r="D53" s="6"/>
      <c r="E53" s="6"/>
      <c r="F53" s="6"/>
      <c r="G53" s="6"/>
      <c r="H53" s="6"/>
      <c r="I53" s="6"/>
      <c r="K53"/>
      <c r="L53"/>
      <c r="M53"/>
      <c r="N53"/>
    </row>
    <row r="54" spans="1:14" s="1" customFormat="1" ht="12.75">
      <c r="A54" s="121" t="s">
        <v>1667</v>
      </c>
      <c r="B54" s="707">
        <v>198332.6</v>
      </c>
      <c r="C54" s="707">
        <v>162879.7</v>
      </c>
      <c r="D54" s="6"/>
      <c r="E54" s="6"/>
      <c r="F54" s="6"/>
      <c r="G54" s="6"/>
      <c r="H54" s="6"/>
      <c r="I54" s="6"/>
      <c r="K54"/>
      <c r="L54"/>
      <c r="M54"/>
      <c r="N54"/>
    </row>
    <row r="55" spans="1:14" s="1" customFormat="1" ht="12.75">
      <c r="A55" s="121" t="s">
        <v>1651</v>
      </c>
      <c r="B55" s="707">
        <f>SUM(B53:B54)</f>
        <v>822153.7</v>
      </c>
      <c r="C55" s="707">
        <f>SUM(C53:C54)</f>
        <v>806874</v>
      </c>
      <c r="D55" s="6"/>
      <c r="E55" s="6"/>
      <c r="F55" s="6"/>
      <c r="G55" s="6"/>
      <c r="H55" s="6"/>
      <c r="I55" s="6"/>
      <c r="K55"/>
      <c r="L55"/>
      <c r="M55"/>
      <c r="N55"/>
    </row>
    <row r="56" spans="1:14" s="1" customFormat="1" ht="12.75">
      <c r="A56" s="6"/>
      <c r="D56" s="6"/>
      <c r="E56" s="6"/>
      <c r="F56" s="6"/>
      <c r="G56" s="6"/>
      <c r="H56" s="6"/>
      <c r="I56" s="6"/>
      <c r="K56"/>
      <c r="L56"/>
      <c r="M56"/>
      <c r="N56"/>
    </row>
    <row r="57" spans="1:14" s="1" customFormat="1" ht="12.75">
      <c r="A57" s="6"/>
      <c r="B57" s="692"/>
      <c r="C57" s="6"/>
      <c r="D57" s="6"/>
      <c r="E57" s="6"/>
      <c r="F57" s="6"/>
      <c r="G57" s="6"/>
      <c r="H57" s="6"/>
      <c r="I57" s="6"/>
      <c r="K57"/>
      <c r="L57"/>
      <c r="M57"/>
      <c r="N57"/>
    </row>
    <row r="58" spans="1:14" s="1" customFormat="1" ht="12.75">
      <c r="A58" s="6"/>
      <c r="B58" s="692"/>
      <c r="C58" s="6"/>
      <c r="D58" s="6"/>
      <c r="E58" s="6"/>
      <c r="F58" s="6"/>
      <c r="G58" s="6"/>
      <c r="H58" s="6"/>
      <c r="I58" s="6"/>
      <c r="K58"/>
      <c r="L58"/>
      <c r="M58"/>
      <c r="N58"/>
    </row>
    <row r="59" spans="1:14" s="1" customFormat="1" ht="12.75">
      <c r="A59" s="6"/>
      <c r="B59"/>
      <c r="C59"/>
      <c r="D59" s="6"/>
      <c r="E59" s="6"/>
      <c r="F59" s="6"/>
      <c r="G59" s="6"/>
      <c r="H59" s="6"/>
      <c r="I59" s="6"/>
      <c r="K59"/>
      <c r="L59"/>
      <c r="M59"/>
      <c r="N59"/>
    </row>
    <row r="60" spans="1:14" s="1" customFormat="1" ht="12.75">
      <c r="A60" s="6"/>
      <c r="B60"/>
      <c r="C60"/>
      <c r="D60" s="6"/>
      <c r="E60" s="6"/>
      <c r="F60" s="6"/>
      <c r="G60" s="6"/>
      <c r="H60" s="6"/>
      <c r="I60" s="6"/>
      <c r="K60"/>
      <c r="L60"/>
      <c r="M60"/>
      <c r="N60"/>
    </row>
    <row r="61" spans="1:14" s="1" customFormat="1" ht="12.75">
      <c r="A61" s="6"/>
      <c r="B61" s="6"/>
      <c r="C61" s="6"/>
      <c r="D61" s="6"/>
      <c r="E61" s="6"/>
      <c r="F61" s="6"/>
      <c r="G61" s="6"/>
      <c r="H61" s="6"/>
      <c r="I61" s="6"/>
      <c r="K61"/>
      <c r="L61"/>
      <c r="M61"/>
      <c r="N61"/>
    </row>
    <row r="62" spans="1:14" s="1" customFormat="1" ht="12.75">
      <c r="A62" s="6"/>
      <c r="B62" s="692"/>
      <c r="C62" s="6"/>
      <c r="D62" s="6"/>
      <c r="E62" s="6"/>
      <c r="F62" s="6"/>
      <c r="G62" s="6"/>
      <c r="H62" s="6"/>
      <c r="I62" s="6"/>
      <c r="K62"/>
      <c r="L62"/>
      <c r="M62"/>
      <c r="N62"/>
    </row>
    <row r="63" spans="1:14" s="1" customFormat="1" ht="12.75">
      <c r="A63" s="6"/>
      <c r="B63" s="692"/>
      <c r="C63" s="692"/>
      <c r="D63" s="6"/>
      <c r="E63" s="6"/>
      <c r="F63" s="6"/>
      <c r="G63" s="6"/>
      <c r="H63" s="6"/>
      <c r="I63" s="6"/>
      <c r="K63"/>
      <c r="L63"/>
      <c r="M63"/>
      <c r="N63"/>
    </row>
    <row r="64" spans="1:14" s="1" customFormat="1" ht="12.75">
      <c r="A64" s="6"/>
      <c r="B64" s="692"/>
      <c r="C64" s="6"/>
      <c r="D64" s="6"/>
      <c r="E64" s="6"/>
      <c r="F64" s="6"/>
      <c r="G64" s="6"/>
      <c r="H64" s="6"/>
      <c r="I64" s="6"/>
      <c r="K64"/>
      <c r="L64"/>
      <c r="M64"/>
      <c r="N64"/>
    </row>
    <row r="65" spans="1:14" s="1" customFormat="1" ht="12.75">
      <c r="A65" s="6"/>
      <c r="B65" s="692"/>
      <c r="C65" s="6"/>
      <c r="D65" s="6"/>
      <c r="E65" s="6"/>
      <c r="F65" s="6"/>
      <c r="G65" s="6"/>
      <c r="H65" s="6"/>
      <c r="I65" s="6"/>
      <c r="K65"/>
      <c r="L65"/>
      <c r="M65"/>
      <c r="N65"/>
    </row>
    <row r="66" spans="1:14" s="1" customFormat="1" ht="12.75">
      <c r="A66" s="6"/>
      <c r="B66" s="692"/>
      <c r="C66" s="6"/>
      <c r="D66" s="6"/>
      <c r="E66" s="6"/>
      <c r="F66" s="6"/>
      <c r="G66" s="6"/>
      <c r="H66" s="6"/>
      <c r="I66" s="6"/>
      <c r="K66"/>
      <c r="L66"/>
      <c r="M66"/>
      <c r="N66"/>
    </row>
    <row r="67" spans="1:14" s="1" customFormat="1" ht="12.75">
      <c r="A67" s="6"/>
      <c r="B67" s="692"/>
      <c r="C67" s="6"/>
      <c r="D67" s="6"/>
      <c r="E67" s="6"/>
      <c r="F67" s="6"/>
      <c r="G67" s="6"/>
      <c r="H67" s="6"/>
      <c r="I67" s="6"/>
      <c r="K67"/>
      <c r="L67"/>
      <c r="M67"/>
      <c r="N67"/>
    </row>
    <row r="68" spans="1:14" s="1" customFormat="1" ht="12.75">
      <c r="A68" s="6"/>
      <c r="B68" s="692"/>
      <c r="C68" s="6"/>
      <c r="D68" s="6"/>
      <c r="E68" s="6"/>
      <c r="F68" s="6"/>
      <c r="G68" s="6"/>
      <c r="H68" s="6"/>
      <c r="I68" s="6"/>
      <c r="K68"/>
      <c r="L68"/>
      <c r="M68"/>
      <c r="N68"/>
    </row>
    <row r="69" spans="1:14" s="1" customFormat="1" ht="12.75">
      <c r="A69" s="6"/>
      <c r="B69" s="692"/>
      <c r="C69" s="6"/>
      <c r="D69" s="6"/>
      <c r="E69" s="6"/>
      <c r="F69" s="6"/>
      <c r="G69" s="6"/>
      <c r="H69" s="6"/>
      <c r="I69" s="6"/>
      <c r="K69"/>
      <c r="L69"/>
      <c r="M69"/>
      <c r="N69"/>
    </row>
    <row r="70" spans="1:14" s="1" customFormat="1" ht="12.75">
      <c r="A70" s="6"/>
      <c r="B70" s="692"/>
      <c r="C70" s="6"/>
      <c r="D70" s="6"/>
      <c r="E70" s="6"/>
      <c r="F70" s="6"/>
      <c r="G70" s="6"/>
      <c r="H70" s="6"/>
      <c r="I70" s="6"/>
      <c r="K70"/>
      <c r="L70"/>
      <c r="M70"/>
      <c r="N70"/>
    </row>
    <row r="71" spans="1:14" s="1" customFormat="1" ht="12.75">
      <c r="A71" s="6"/>
      <c r="B71" s="692"/>
      <c r="C71" s="6"/>
      <c r="D71" s="6"/>
      <c r="E71" s="6"/>
      <c r="F71" s="6"/>
      <c r="G71" s="6"/>
      <c r="H71" s="6"/>
      <c r="I71" s="6"/>
      <c r="K71"/>
      <c r="L71"/>
      <c r="M71"/>
      <c r="N71"/>
    </row>
    <row r="72" spans="1:14" s="1" customFormat="1" ht="12.75">
      <c r="A72" s="6"/>
      <c r="B72" s="692"/>
      <c r="C72" s="6"/>
      <c r="D72" s="6"/>
      <c r="E72" s="6"/>
      <c r="F72" s="6"/>
      <c r="G72" s="6"/>
      <c r="H72" s="6"/>
      <c r="I72" s="6"/>
      <c r="K72"/>
      <c r="L72"/>
      <c r="M72"/>
      <c r="N72"/>
    </row>
    <row r="73" spans="1:14" s="1" customFormat="1" ht="12.75">
      <c r="A73" s="6"/>
      <c r="B73" s="692"/>
      <c r="C73" s="6"/>
      <c r="D73" s="6"/>
      <c r="E73" s="6"/>
      <c r="F73" s="6"/>
      <c r="G73" s="6"/>
      <c r="H73" s="6"/>
      <c r="I73" s="6"/>
      <c r="K73"/>
      <c r="L73"/>
      <c r="M73"/>
      <c r="N73"/>
    </row>
    <row r="74" spans="1:14" s="1" customFormat="1" ht="12.75">
      <c r="A74" s="6"/>
      <c r="B74" s="692"/>
      <c r="C74" s="6"/>
      <c r="D74" s="6"/>
      <c r="E74" s="6"/>
      <c r="F74" s="6"/>
      <c r="G74" s="6"/>
      <c r="H74" s="6"/>
      <c r="I74" s="6"/>
      <c r="K74"/>
      <c r="L74"/>
      <c r="M74"/>
      <c r="N74"/>
    </row>
    <row r="75" spans="1:14" s="1" customFormat="1" ht="12.75">
      <c r="A75" s="6"/>
      <c r="B75" s="692"/>
      <c r="C75" s="6"/>
      <c r="D75" s="6"/>
      <c r="E75" s="6"/>
      <c r="F75" s="6"/>
      <c r="G75" s="6"/>
      <c r="H75" s="6"/>
      <c r="I75" s="6"/>
      <c r="K75"/>
      <c r="L75"/>
      <c r="M75"/>
      <c r="N75"/>
    </row>
    <row r="76" spans="1:14" s="1" customFormat="1" ht="12.75">
      <c r="A76" s="6"/>
      <c r="B76" s="692"/>
      <c r="C76" s="6"/>
      <c r="D76" s="6"/>
      <c r="E76" s="6"/>
      <c r="F76" s="6"/>
      <c r="G76" s="6"/>
      <c r="H76" s="6"/>
      <c r="I76" s="6"/>
      <c r="K76"/>
      <c r="L76"/>
      <c r="M76"/>
      <c r="N76"/>
    </row>
    <row r="77" spans="1:14" s="1" customFormat="1" ht="12.75">
      <c r="A77" s="6"/>
      <c r="B77" s="692"/>
      <c r="C77" s="6"/>
      <c r="D77" s="6"/>
      <c r="E77" s="6"/>
      <c r="F77" s="6"/>
      <c r="G77" s="6"/>
      <c r="H77" s="6"/>
      <c r="I77" s="6"/>
      <c r="K77"/>
      <c r="L77"/>
      <c r="M77"/>
      <c r="N77"/>
    </row>
    <row r="78" spans="1:14" s="1" customFormat="1" ht="12.75">
      <c r="A78" s="6"/>
      <c r="B78" s="692"/>
      <c r="C78" s="6"/>
      <c r="D78" s="6"/>
      <c r="E78" s="6"/>
      <c r="F78" s="6"/>
      <c r="G78" s="6"/>
      <c r="H78" s="6"/>
      <c r="I78" s="6"/>
      <c r="K78"/>
      <c r="L78"/>
      <c r="M78"/>
      <c r="N78"/>
    </row>
    <row r="79" spans="1:14" s="1" customFormat="1" ht="12.75">
      <c r="A79" s="6"/>
      <c r="B79" s="692"/>
      <c r="C79" s="6"/>
      <c r="D79" s="6"/>
      <c r="E79" s="6"/>
      <c r="F79" s="6"/>
      <c r="G79" s="6"/>
      <c r="H79" s="6"/>
      <c r="I79" s="6"/>
      <c r="K79"/>
      <c r="L79"/>
      <c r="M79"/>
      <c r="N79"/>
    </row>
    <row r="80" spans="1:14" s="1" customFormat="1" ht="12.75">
      <c r="A80" s="6"/>
      <c r="B80" s="692"/>
      <c r="C80" s="6"/>
      <c r="D80" s="6"/>
      <c r="E80" s="6"/>
      <c r="F80" s="6"/>
      <c r="G80" s="6"/>
      <c r="H80" s="6"/>
      <c r="I80" s="6"/>
      <c r="K80"/>
      <c r="L80"/>
      <c r="M80"/>
      <c r="N80"/>
    </row>
    <row r="81" spans="1:14" s="1" customFormat="1" ht="12.75">
      <c r="A81" s="6"/>
      <c r="B81" s="692"/>
      <c r="C81" s="6"/>
      <c r="D81" s="6"/>
      <c r="E81" s="6"/>
      <c r="F81" s="6"/>
      <c r="G81" s="6"/>
      <c r="H81" s="6"/>
      <c r="I81" s="6"/>
      <c r="K81"/>
      <c r="L81"/>
      <c r="M81"/>
      <c r="N81"/>
    </row>
    <row r="82" spans="1:14" s="1" customFormat="1" ht="12.75">
      <c r="A82" s="6"/>
      <c r="B82" s="692"/>
      <c r="C82" s="6"/>
      <c r="D82" s="6"/>
      <c r="E82" s="6"/>
      <c r="F82" s="6"/>
      <c r="G82" s="6"/>
      <c r="H82" s="6"/>
      <c r="I82" s="6"/>
      <c r="K82"/>
      <c r="L82"/>
      <c r="M82"/>
      <c r="N82"/>
    </row>
    <row r="83" spans="1:14" s="1" customFormat="1" ht="12.75">
      <c r="A83" s="6"/>
      <c r="B83" s="692"/>
      <c r="C83" s="6"/>
      <c r="D83" s="6"/>
      <c r="E83" s="6"/>
      <c r="F83" s="6"/>
      <c r="G83" s="6"/>
      <c r="H83" s="6"/>
      <c r="I83" s="6"/>
      <c r="K83"/>
      <c r="L83"/>
      <c r="M83"/>
      <c r="N83"/>
    </row>
    <row r="84" spans="1:14" s="1" customFormat="1" ht="12.75">
      <c r="A84" s="6"/>
      <c r="B84" s="692"/>
      <c r="C84" s="6"/>
      <c r="D84" s="6"/>
      <c r="E84" s="6"/>
      <c r="F84" s="6"/>
      <c r="G84" s="6"/>
      <c r="H84" s="6"/>
      <c r="I84" s="6"/>
      <c r="K84"/>
      <c r="L84"/>
      <c r="M84"/>
      <c r="N84"/>
    </row>
    <row r="85" spans="1:14" s="1" customFormat="1" ht="12.75">
      <c r="A85" s="6"/>
      <c r="B85" s="692"/>
      <c r="C85" s="6"/>
      <c r="D85" s="6"/>
      <c r="E85" s="6"/>
      <c r="F85" s="6"/>
      <c r="G85" s="6"/>
      <c r="H85" s="6"/>
      <c r="I85" s="6"/>
      <c r="K85"/>
      <c r="L85"/>
      <c r="M85"/>
      <c r="N85"/>
    </row>
    <row r="86" spans="1:14" s="1" customFormat="1" ht="12.75">
      <c r="A86" s="6"/>
      <c r="B86" s="692"/>
      <c r="C86" s="6"/>
      <c r="D86" s="6"/>
      <c r="E86" s="6"/>
      <c r="F86" s="6"/>
      <c r="G86" s="6"/>
      <c r="H86" s="6"/>
      <c r="I86" s="6"/>
      <c r="K86"/>
      <c r="L86"/>
      <c r="M86"/>
      <c r="N86"/>
    </row>
    <row r="87" spans="1:14" s="1" customFormat="1" ht="12.75">
      <c r="A87" s="6"/>
      <c r="B87" s="692"/>
      <c r="C87" s="6"/>
      <c r="D87" s="6"/>
      <c r="E87" s="6"/>
      <c r="F87" s="6"/>
      <c r="G87" s="6"/>
      <c r="H87" s="6"/>
      <c r="I87" s="6"/>
      <c r="K87"/>
      <c r="L87"/>
      <c r="M87"/>
      <c r="N87"/>
    </row>
    <row r="88" spans="1:14" s="1" customFormat="1" ht="12.75">
      <c r="A88" s="6"/>
      <c r="B88" s="692"/>
      <c r="C88" s="6"/>
      <c r="D88" s="6"/>
      <c r="E88" s="6"/>
      <c r="F88" s="6"/>
      <c r="G88" s="6"/>
      <c r="H88" s="6"/>
      <c r="I88" s="6"/>
      <c r="K88"/>
      <c r="L88"/>
      <c r="M88"/>
      <c r="N88"/>
    </row>
    <row r="89" spans="1:14" s="1" customFormat="1" ht="12.75">
      <c r="A89" s="6"/>
      <c r="B89" s="692"/>
      <c r="C89" s="6"/>
      <c r="D89" s="6"/>
      <c r="E89" s="6"/>
      <c r="F89" s="6"/>
      <c r="G89" s="6"/>
      <c r="H89" s="6"/>
      <c r="I89" s="6"/>
      <c r="K89"/>
      <c r="L89"/>
      <c r="M89"/>
      <c r="N89"/>
    </row>
    <row r="90" spans="1:14" s="1" customFormat="1" ht="12.75">
      <c r="A90" s="6"/>
      <c r="B90" s="692"/>
      <c r="C90" s="6"/>
      <c r="D90" s="6"/>
      <c r="E90" s="6"/>
      <c r="F90" s="6"/>
      <c r="G90" s="6"/>
      <c r="H90" s="6"/>
      <c r="I90" s="6"/>
      <c r="K90"/>
      <c r="L90"/>
      <c r="M90"/>
      <c r="N90"/>
    </row>
    <row r="91" spans="1:14" s="1" customFormat="1" ht="12.75">
      <c r="A91" s="6"/>
      <c r="B91" s="692"/>
      <c r="C91" s="6"/>
      <c r="D91" s="6"/>
      <c r="E91" s="6"/>
      <c r="F91" s="6"/>
      <c r="G91" s="6"/>
      <c r="H91" s="6"/>
      <c r="I91" s="6"/>
      <c r="K91"/>
      <c r="L91"/>
      <c r="M91"/>
      <c r="N91"/>
    </row>
    <row r="92" spans="1:14" s="1" customFormat="1" ht="12.75">
      <c r="A92" s="6"/>
      <c r="B92" s="692"/>
      <c r="C92" s="6"/>
      <c r="D92" s="6"/>
      <c r="E92" s="6"/>
      <c r="F92" s="6"/>
      <c r="G92" s="6"/>
      <c r="H92" s="6"/>
      <c r="I92" s="6"/>
      <c r="K92"/>
      <c r="L92"/>
      <c r="M92"/>
      <c r="N92"/>
    </row>
    <row r="93" spans="1:14" s="1" customFormat="1" ht="12.75">
      <c r="A93" s="6"/>
      <c r="B93" s="692"/>
      <c r="C93" s="6"/>
      <c r="D93" s="6"/>
      <c r="E93" s="6"/>
      <c r="F93" s="6"/>
      <c r="G93" s="6"/>
      <c r="H93" s="6"/>
      <c r="I93" s="6"/>
      <c r="K93"/>
      <c r="L93"/>
      <c r="M93"/>
      <c r="N93"/>
    </row>
    <row r="94" spans="1:14" s="1" customFormat="1" ht="12.75">
      <c r="A94" s="6"/>
      <c r="B94" s="692"/>
      <c r="C94" s="6"/>
      <c r="D94" s="6"/>
      <c r="E94" s="6"/>
      <c r="F94" s="6"/>
      <c r="G94" s="6"/>
      <c r="H94" s="6"/>
      <c r="I94" s="6"/>
      <c r="K94"/>
      <c r="L94"/>
      <c r="M94"/>
      <c r="N94"/>
    </row>
    <row r="95" spans="1:14" s="1" customFormat="1" ht="12.75">
      <c r="A95" s="6"/>
      <c r="B95" s="692"/>
      <c r="C95" s="6"/>
      <c r="D95" s="6"/>
      <c r="E95" s="6"/>
      <c r="F95" s="6"/>
      <c r="G95" s="6"/>
      <c r="H95" s="6"/>
      <c r="I95" s="6"/>
      <c r="K95"/>
      <c r="L95"/>
      <c r="M95"/>
      <c r="N95"/>
    </row>
    <row r="96" spans="1:14" s="1" customFormat="1" ht="12.75">
      <c r="A96" s="6"/>
      <c r="B96" s="692"/>
      <c r="C96" s="6"/>
      <c r="D96" s="6"/>
      <c r="E96" s="6"/>
      <c r="F96" s="6"/>
      <c r="G96" s="6"/>
      <c r="H96" s="6"/>
      <c r="I96" s="6"/>
      <c r="K96"/>
      <c r="L96"/>
      <c r="M96"/>
      <c r="N96"/>
    </row>
    <row r="97" spans="1:14" s="1" customFormat="1" ht="12.75">
      <c r="A97" s="6"/>
      <c r="B97" s="692"/>
      <c r="C97" s="6"/>
      <c r="D97" s="6"/>
      <c r="E97" s="6"/>
      <c r="F97" s="6"/>
      <c r="G97" s="6"/>
      <c r="H97" s="6"/>
      <c r="I97" s="6"/>
      <c r="K97"/>
      <c r="L97"/>
      <c r="M97"/>
      <c r="N97"/>
    </row>
    <row r="98" spans="1:14" s="1" customFormat="1" ht="12.75">
      <c r="A98" s="6"/>
      <c r="B98" s="692"/>
      <c r="C98" s="6"/>
      <c r="D98" s="6"/>
      <c r="E98" s="6"/>
      <c r="F98" s="6"/>
      <c r="G98" s="6"/>
      <c r="H98" s="6"/>
      <c r="I98" s="6"/>
      <c r="K98"/>
      <c r="L98"/>
      <c r="M98"/>
      <c r="N98"/>
    </row>
    <row r="99" spans="1:14" s="1" customFormat="1" ht="12.75">
      <c r="A99" s="6"/>
      <c r="B99" s="692"/>
      <c r="C99" s="6"/>
      <c r="D99" s="6"/>
      <c r="E99" s="6"/>
      <c r="F99" s="6"/>
      <c r="G99" s="6"/>
      <c r="H99" s="6"/>
      <c r="I99" s="6"/>
      <c r="K99"/>
      <c r="L99"/>
      <c r="M99"/>
      <c r="N99"/>
    </row>
    <row r="100" spans="1:14" s="1" customFormat="1" ht="12.75">
      <c r="A100" s="6"/>
      <c r="B100" s="692"/>
      <c r="C100" s="6"/>
      <c r="D100" s="6"/>
      <c r="E100" s="6"/>
      <c r="F100" s="6"/>
      <c r="G100" s="6"/>
      <c r="H100" s="6"/>
      <c r="I100" s="6"/>
      <c r="K100"/>
      <c r="L100"/>
      <c r="M100"/>
      <c r="N100"/>
    </row>
    <row r="101" spans="1:14" s="1" customFormat="1" ht="12.75">
      <c r="A101" s="6"/>
      <c r="B101" s="692"/>
      <c r="C101" s="6"/>
      <c r="D101" s="6"/>
      <c r="E101" s="6"/>
      <c r="F101" s="6"/>
      <c r="G101" s="6"/>
      <c r="H101" s="6"/>
      <c r="I101" s="6"/>
      <c r="K101"/>
      <c r="L101"/>
      <c r="M101"/>
      <c r="N101"/>
    </row>
    <row r="102" spans="1:14" s="1" customFormat="1" ht="12.75">
      <c r="A102" s="6"/>
      <c r="B102" s="692"/>
      <c r="C102" s="6"/>
      <c r="D102" s="6"/>
      <c r="E102" s="6"/>
      <c r="F102" s="6"/>
      <c r="G102" s="6"/>
      <c r="H102" s="6"/>
      <c r="I102" s="6"/>
      <c r="K102"/>
      <c r="L102"/>
      <c r="M102"/>
      <c r="N102"/>
    </row>
    <row r="103" spans="1:14" s="1" customFormat="1" ht="12.75">
      <c r="A103" s="6"/>
      <c r="B103" s="692"/>
      <c r="C103" s="6"/>
      <c r="D103" s="6"/>
      <c r="E103" s="6"/>
      <c r="F103" s="6"/>
      <c r="G103" s="6"/>
      <c r="H103" s="6"/>
      <c r="I103" s="6"/>
      <c r="K103"/>
      <c r="L103"/>
      <c r="M103"/>
      <c r="N103"/>
    </row>
    <row r="104" spans="1:14" s="1" customFormat="1" ht="12.75">
      <c r="A104" s="6"/>
      <c r="B104" s="692"/>
      <c r="C104" s="6"/>
      <c r="D104" s="6"/>
      <c r="E104" s="6"/>
      <c r="F104" s="6"/>
      <c r="G104" s="6"/>
      <c r="H104" s="6"/>
      <c r="I104" s="6"/>
      <c r="K104"/>
      <c r="L104"/>
      <c r="M104"/>
      <c r="N104"/>
    </row>
    <row r="105" spans="1:14" s="1" customFormat="1" ht="12.75">
      <c r="A105" s="6"/>
      <c r="B105" s="692"/>
      <c r="C105" s="6"/>
      <c r="D105" s="6"/>
      <c r="E105" s="6"/>
      <c r="F105" s="6"/>
      <c r="G105" s="6"/>
      <c r="H105" s="6"/>
      <c r="I105" s="6"/>
      <c r="K105"/>
      <c r="L105"/>
      <c r="M105"/>
      <c r="N105"/>
    </row>
    <row r="106" spans="1:14" s="1" customFormat="1" ht="12.75">
      <c r="A106" s="6"/>
      <c r="B106" s="692"/>
      <c r="C106" s="6"/>
      <c r="D106" s="6"/>
      <c r="E106" s="6"/>
      <c r="F106" s="6"/>
      <c r="G106" s="6"/>
      <c r="H106" s="6"/>
      <c r="I106" s="6"/>
      <c r="K106"/>
      <c r="L106"/>
      <c r="M106"/>
      <c r="N106"/>
    </row>
    <row r="107" spans="1:14" s="1" customFormat="1" ht="12.75">
      <c r="A107" s="6"/>
      <c r="B107" s="692"/>
      <c r="C107" s="6"/>
      <c r="D107" s="6"/>
      <c r="E107" s="6"/>
      <c r="F107" s="6"/>
      <c r="G107" s="6"/>
      <c r="H107" s="6"/>
      <c r="I107" s="6"/>
      <c r="K107"/>
      <c r="L107"/>
      <c r="M107"/>
      <c r="N107"/>
    </row>
    <row r="108" spans="1:14" s="1" customFormat="1" ht="12.75">
      <c r="A108" s="6"/>
      <c r="B108" s="692"/>
      <c r="C108" s="6"/>
      <c r="D108" s="6"/>
      <c r="E108" s="6"/>
      <c r="F108" s="6"/>
      <c r="G108" s="6"/>
      <c r="H108" s="6"/>
      <c r="I108" s="6"/>
      <c r="K108"/>
      <c r="L108"/>
      <c r="M108"/>
      <c r="N108"/>
    </row>
    <row r="109" spans="1:14" s="1" customFormat="1" ht="12.75">
      <c r="A109" s="6"/>
      <c r="B109" s="692"/>
      <c r="C109" s="6"/>
      <c r="D109" s="6"/>
      <c r="E109" s="6"/>
      <c r="F109" s="6"/>
      <c r="G109" s="6"/>
      <c r="H109" s="6"/>
      <c r="I109" s="6"/>
      <c r="K109"/>
      <c r="L109"/>
      <c r="M109"/>
      <c r="N109"/>
    </row>
    <row r="110" spans="1:14" s="1" customFormat="1" ht="12.75">
      <c r="A110" s="6"/>
      <c r="B110" s="692"/>
      <c r="C110" s="6"/>
      <c r="D110" s="6"/>
      <c r="E110" s="6"/>
      <c r="F110" s="6"/>
      <c r="G110" s="6"/>
      <c r="H110" s="6"/>
      <c r="I110" s="6"/>
      <c r="K110"/>
      <c r="L110"/>
      <c r="M110"/>
      <c r="N110"/>
    </row>
    <row r="111" spans="1:14" s="1" customFormat="1" ht="12.75">
      <c r="A111" s="6"/>
      <c r="B111" s="692"/>
      <c r="C111" s="6"/>
      <c r="D111" s="6"/>
      <c r="E111" s="6"/>
      <c r="F111" s="6"/>
      <c r="G111" s="6"/>
      <c r="H111" s="6"/>
      <c r="I111" s="6"/>
      <c r="K111"/>
      <c r="L111"/>
      <c r="M111"/>
      <c r="N111"/>
    </row>
    <row r="112" spans="1:14" s="1" customFormat="1" ht="12.75">
      <c r="A112" s="6"/>
      <c r="B112" s="692"/>
      <c r="C112" s="6"/>
      <c r="D112" s="6"/>
      <c r="E112" s="6"/>
      <c r="F112" s="6"/>
      <c r="G112" s="6"/>
      <c r="H112" s="6"/>
      <c r="I112" s="6"/>
      <c r="K112"/>
      <c r="L112"/>
      <c r="M112"/>
      <c r="N112"/>
    </row>
    <row r="113" spans="1:14" s="1" customFormat="1" ht="12.75">
      <c r="A113" s="6"/>
      <c r="B113" s="692"/>
      <c r="C113" s="6"/>
      <c r="D113" s="6"/>
      <c r="E113" s="6"/>
      <c r="F113" s="6"/>
      <c r="G113" s="6"/>
      <c r="H113" s="6"/>
      <c r="I113" s="6"/>
      <c r="K113"/>
      <c r="L113"/>
      <c r="M113"/>
      <c r="N113"/>
    </row>
    <row r="114" spans="1:14" s="1" customFormat="1" ht="12.75">
      <c r="A114" s="6"/>
      <c r="B114" s="692"/>
      <c r="C114" s="6"/>
      <c r="D114" s="6"/>
      <c r="E114" s="6"/>
      <c r="F114" s="6"/>
      <c r="G114" s="6"/>
      <c r="H114" s="6"/>
      <c r="I114" s="6"/>
      <c r="K114"/>
      <c r="L114"/>
      <c r="M114"/>
      <c r="N114"/>
    </row>
    <row r="115" spans="1:14" s="1" customFormat="1" ht="12.75">
      <c r="A115" s="6"/>
      <c r="B115" s="692"/>
      <c r="C115" s="6"/>
      <c r="D115" s="6"/>
      <c r="E115" s="6"/>
      <c r="F115" s="6"/>
      <c r="G115" s="6"/>
      <c r="H115" s="6"/>
      <c r="I115" s="6"/>
      <c r="K115"/>
      <c r="L115"/>
      <c r="M115"/>
      <c r="N115"/>
    </row>
    <row r="116" spans="1:14" s="1" customFormat="1" ht="12.75">
      <c r="A116" s="6"/>
      <c r="B116" s="692"/>
      <c r="C116" s="6"/>
      <c r="D116" s="6"/>
      <c r="E116" s="6"/>
      <c r="F116" s="6"/>
      <c r="G116" s="6"/>
      <c r="H116" s="6"/>
      <c r="I116" s="6"/>
      <c r="K116"/>
      <c r="L116"/>
      <c r="M116"/>
      <c r="N116"/>
    </row>
    <row r="117" spans="1:14" s="1" customFormat="1" ht="12.75">
      <c r="A117" s="6"/>
      <c r="B117" s="692"/>
      <c r="C117" s="6"/>
      <c r="D117" s="6"/>
      <c r="E117" s="6"/>
      <c r="F117" s="6"/>
      <c r="G117" s="6"/>
      <c r="H117" s="6"/>
      <c r="I117" s="6"/>
      <c r="K117"/>
      <c r="L117"/>
      <c r="M117"/>
      <c r="N117"/>
    </row>
    <row r="118" spans="1:14" s="1" customFormat="1" ht="12.75">
      <c r="A118" s="6"/>
      <c r="B118" s="692"/>
      <c r="C118" s="6"/>
      <c r="D118" s="6"/>
      <c r="E118" s="6"/>
      <c r="F118" s="6"/>
      <c r="G118" s="6"/>
      <c r="H118" s="6"/>
      <c r="I118" s="6"/>
      <c r="K118"/>
      <c r="L118"/>
      <c r="M118"/>
      <c r="N118"/>
    </row>
    <row r="119" spans="1:14" s="1" customFormat="1" ht="12.75">
      <c r="A119" s="6"/>
      <c r="B119" s="692"/>
      <c r="C119" s="6"/>
      <c r="D119" s="6"/>
      <c r="E119" s="6"/>
      <c r="F119" s="6"/>
      <c r="G119" s="6"/>
      <c r="H119" s="6"/>
      <c r="I119" s="6"/>
      <c r="K119"/>
      <c r="L119"/>
      <c r="M119"/>
      <c r="N119"/>
    </row>
    <row r="120" spans="1:14" s="1" customFormat="1" ht="12.75">
      <c r="A120" s="6"/>
      <c r="B120" s="692"/>
      <c r="C120" s="6"/>
      <c r="D120" s="6"/>
      <c r="E120" s="6"/>
      <c r="F120" s="6"/>
      <c r="G120" s="6"/>
      <c r="H120" s="6"/>
      <c r="I120" s="6"/>
      <c r="K120"/>
      <c r="L120"/>
      <c r="M120"/>
      <c r="N120"/>
    </row>
    <row r="121" spans="1:14" s="1" customFormat="1" ht="12.75">
      <c r="A121" s="6"/>
      <c r="B121" s="692"/>
      <c r="C121" s="6"/>
      <c r="D121" s="6"/>
      <c r="E121" s="6"/>
      <c r="F121" s="6"/>
      <c r="G121" s="6"/>
      <c r="H121" s="6"/>
      <c r="I121" s="6"/>
      <c r="K121"/>
      <c r="L121"/>
      <c r="M121"/>
      <c r="N121"/>
    </row>
    <row r="122" spans="1:14" s="1" customFormat="1" ht="12.75">
      <c r="A122" s="6"/>
      <c r="B122" s="692"/>
      <c r="C122" s="6"/>
      <c r="D122" s="6"/>
      <c r="E122" s="6"/>
      <c r="F122" s="6"/>
      <c r="G122" s="6"/>
      <c r="H122" s="6"/>
      <c r="I122" s="6"/>
      <c r="K122"/>
      <c r="L122"/>
      <c r="M122"/>
      <c r="N122"/>
    </row>
    <row r="123" spans="1:14" s="1" customFormat="1" ht="12.75">
      <c r="A123" s="6"/>
      <c r="B123" s="692"/>
      <c r="C123" s="6"/>
      <c r="D123" s="6"/>
      <c r="E123" s="6"/>
      <c r="F123" s="6"/>
      <c r="G123" s="6"/>
      <c r="H123" s="6"/>
      <c r="I123" s="6"/>
      <c r="K123"/>
      <c r="L123"/>
      <c r="M123"/>
      <c r="N123"/>
    </row>
    <row r="124" spans="1:14" s="1" customFormat="1" ht="12.75">
      <c r="A124" s="6"/>
      <c r="B124" s="692"/>
      <c r="C124" s="6"/>
      <c r="D124" s="6"/>
      <c r="E124" s="6"/>
      <c r="F124" s="6"/>
      <c r="G124" s="6"/>
      <c r="H124" s="6"/>
      <c r="I124" s="6"/>
      <c r="K124"/>
      <c r="L124"/>
      <c r="M124"/>
      <c r="N124"/>
    </row>
    <row r="125" spans="1:14" s="1" customFormat="1" ht="12.75">
      <c r="A125" s="6"/>
      <c r="B125" s="692"/>
      <c r="C125" s="6"/>
      <c r="D125" s="6"/>
      <c r="E125" s="6"/>
      <c r="F125" s="6"/>
      <c r="G125" s="6"/>
      <c r="H125" s="6"/>
      <c r="I125" s="6"/>
      <c r="K125"/>
      <c r="L125"/>
      <c r="M125"/>
      <c r="N125"/>
    </row>
    <row r="126" spans="1:14" s="1" customFormat="1" ht="12.75">
      <c r="A126" s="6"/>
      <c r="B126" s="692"/>
      <c r="C126" s="6"/>
      <c r="D126" s="6"/>
      <c r="E126" s="6"/>
      <c r="F126" s="6"/>
      <c r="G126" s="6"/>
      <c r="H126" s="6"/>
      <c r="I126" s="6"/>
      <c r="K126"/>
      <c r="L126"/>
      <c r="M126"/>
      <c r="N126"/>
    </row>
    <row r="127" spans="1:14" s="1" customFormat="1" ht="12.75">
      <c r="A127" s="6"/>
      <c r="B127" s="692"/>
      <c r="C127" s="6"/>
      <c r="D127" s="6"/>
      <c r="E127" s="6"/>
      <c r="F127" s="6"/>
      <c r="G127" s="6"/>
      <c r="H127" s="6"/>
      <c r="I127" s="6"/>
      <c r="K127"/>
      <c r="L127"/>
      <c r="M127"/>
      <c r="N127"/>
    </row>
    <row r="128" spans="1:14" s="1" customFormat="1" ht="12.75">
      <c r="A128" s="6"/>
      <c r="B128" s="692"/>
      <c r="C128" s="6"/>
      <c r="D128" s="6"/>
      <c r="E128" s="6"/>
      <c r="F128" s="6"/>
      <c r="G128" s="6"/>
      <c r="H128" s="6"/>
      <c r="I128" s="6"/>
      <c r="K128"/>
      <c r="L128"/>
      <c r="M128"/>
      <c r="N128"/>
    </row>
    <row r="129" spans="1:14" s="1" customFormat="1" ht="12.75">
      <c r="A129" s="6"/>
      <c r="B129" s="692"/>
      <c r="C129" s="6"/>
      <c r="D129" s="6"/>
      <c r="E129" s="6"/>
      <c r="F129" s="6"/>
      <c r="G129" s="6"/>
      <c r="H129" s="6"/>
      <c r="I129" s="6"/>
      <c r="K129"/>
      <c r="L129"/>
      <c r="M129"/>
      <c r="N129"/>
    </row>
    <row r="130" spans="1:14" s="1" customFormat="1" ht="12.75">
      <c r="A130" s="6"/>
      <c r="B130" s="692"/>
      <c r="C130" s="6"/>
      <c r="D130" s="6"/>
      <c r="E130" s="6"/>
      <c r="F130" s="6"/>
      <c r="G130" s="6"/>
      <c r="H130" s="6"/>
      <c r="I130" s="6"/>
      <c r="K130"/>
      <c r="L130"/>
      <c r="M130"/>
      <c r="N130"/>
    </row>
    <row r="131" spans="1:14" s="1" customFormat="1" ht="12.75">
      <c r="A131" s="6"/>
      <c r="B131" s="692"/>
      <c r="C131" s="6"/>
      <c r="D131" s="6"/>
      <c r="E131" s="6"/>
      <c r="F131" s="6"/>
      <c r="G131" s="6"/>
      <c r="H131" s="6"/>
      <c r="I131" s="6"/>
      <c r="K131"/>
      <c r="L131"/>
      <c r="M131"/>
      <c r="N131"/>
    </row>
    <row r="132" spans="1:14" s="1" customFormat="1" ht="12.75">
      <c r="A132" s="6"/>
      <c r="B132" s="692"/>
      <c r="C132" s="6"/>
      <c r="D132" s="6"/>
      <c r="E132" s="6"/>
      <c r="F132" s="6"/>
      <c r="G132" s="6"/>
      <c r="H132" s="6"/>
      <c r="I132" s="6"/>
      <c r="K132"/>
      <c r="L132"/>
      <c r="M132"/>
      <c r="N132"/>
    </row>
    <row r="133" spans="1:14" s="1" customFormat="1" ht="12.75">
      <c r="A133" s="6"/>
      <c r="B133" s="692"/>
      <c r="C133" s="6"/>
      <c r="D133" s="6"/>
      <c r="E133" s="6"/>
      <c r="F133" s="6"/>
      <c r="G133" s="6"/>
      <c r="H133" s="6"/>
      <c r="I133" s="6"/>
      <c r="K133"/>
      <c r="L133"/>
      <c r="M133"/>
      <c r="N133"/>
    </row>
    <row r="134" spans="1:14" s="1" customFormat="1" ht="12.75">
      <c r="A134" s="6"/>
      <c r="B134" s="692"/>
      <c r="C134" s="6"/>
      <c r="D134" s="6"/>
      <c r="E134" s="6"/>
      <c r="F134" s="6"/>
      <c r="G134" s="6"/>
      <c r="H134" s="6"/>
      <c r="I134" s="6"/>
      <c r="K134"/>
      <c r="L134"/>
      <c r="M134"/>
      <c r="N134"/>
    </row>
    <row r="135" spans="1:14" s="1" customFormat="1" ht="12.75">
      <c r="A135" s="6"/>
      <c r="B135" s="692"/>
      <c r="C135" s="6"/>
      <c r="D135" s="6"/>
      <c r="E135" s="6"/>
      <c r="F135" s="6"/>
      <c r="G135" s="6"/>
      <c r="H135" s="6"/>
      <c r="I135" s="6"/>
      <c r="K135"/>
      <c r="L135"/>
      <c r="M135"/>
      <c r="N135"/>
    </row>
    <row r="136" spans="1:14" s="1" customFormat="1" ht="12.75">
      <c r="A136" s="6"/>
      <c r="B136" s="692"/>
      <c r="C136" s="6"/>
      <c r="D136" s="6"/>
      <c r="E136" s="6"/>
      <c r="F136" s="6"/>
      <c r="G136" s="6"/>
      <c r="H136" s="6"/>
      <c r="I136" s="6"/>
      <c r="K136"/>
      <c r="L136"/>
      <c r="M136"/>
      <c r="N136"/>
    </row>
    <row r="137" spans="1:14" s="1" customFormat="1" ht="12.75">
      <c r="A137" s="6"/>
      <c r="B137" s="692"/>
      <c r="C137" s="6"/>
      <c r="D137" s="6"/>
      <c r="E137" s="6"/>
      <c r="F137" s="6"/>
      <c r="G137" s="6"/>
      <c r="H137" s="6"/>
      <c r="I137" s="6"/>
      <c r="K137"/>
      <c r="L137"/>
      <c r="M137"/>
      <c r="N137"/>
    </row>
    <row r="138" spans="1:14" s="1" customFormat="1" ht="12.75">
      <c r="A138" s="6"/>
      <c r="B138" s="692"/>
      <c r="C138" s="6"/>
      <c r="D138" s="6"/>
      <c r="E138" s="6"/>
      <c r="F138" s="6"/>
      <c r="G138" s="6"/>
      <c r="H138" s="6"/>
      <c r="I138" s="6"/>
      <c r="K138"/>
      <c r="L138"/>
      <c r="M138"/>
      <c r="N138"/>
    </row>
    <row r="139" spans="1:14" s="1" customFormat="1" ht="12.75">
      <c r="A139" s="6"/>
      <c r="B139" s="692"/>
      <c r="C139" s="6"/>
      <c r="D139" s="6"/>
      <c r="E139" s="6"/>
      <c r="F139" s="6"/>
      <c r="G139" s="6"/>
      <c r="H139" s="6"/>
      <c r="I139" s="6"/>
      <c r="K139"/>
      <c r="L139"/>
      <c r="M139"/>
      <c r="N139"/>
    </row>
    <row r="140" spans="1:14" s="1" customFormat="1" ht="12.75">
      <c r="A140" s="6"/>
      <c r="B140" s="692"/>
      <c r="C140" s="6"/>
      <c r="D140" s="6"/>
      <c r="E140" s="6"/>
      <c r="F140" s="6"/>
      <c r="G140" s="6"/>
      <c r="H140" s="6"/>
      <c r="I140" s="6"/>
      <c r="K140"/>
      <c r="L140"/>
      <c r="M140"/>
      <c r="N140"/>
    </row>
    <row r="141" spans="1:14" s="1" customFormat="1" ht="12.75">
      <c r="A141" s="6"/>
      <c r="B141" s="692"/>
      <c r="C141" s="6"/>
      <c r="D141" s="6"/>
      <c r="E141" s="6"/>
      <c r="F141" s="6"/>
      <c r="G141" s="6"/>
      <c r="H141" s="6"/>
      <c r="I141" s="6"/>
      <c r="K141"/>
      <c r="L141"/>
      <c r="M141"/>
      <c r="N141"/>
    </row>
    <row r="142" spans="1:14" s="1" customFormat="1" ht="12.75">
      <c r="A142" s="6"/>
      <c r="B142" s="692"/>
      <c r="C142" s="6"/>
      <c r="D142" s="6"/>
      <c r="E142" s="6"/>
      <c r="F142" s="6"/>
      <c r="G142" s="6"/>
      <c r="H142" s="6"/>
      <c r="I142" s="6"/>
      <c r="K142"/>
      <c r="L142"/>
      <c r="M142"/>
      <c r="N142"/>
    </row>
    <row r="143" spans="1:14" s="1" customFormat="1" ht="12.75">
      <c r="A143" s="6"/>
      <c r="B143" s="692"/>
      <c r="C143" s="6"/>
      <c r="D143" s="6"/>
      <c r="E143" s="6"/>
      <c r="F143" s="6"/>
      <c r="G143" s="6"/>
      <c r="H143" s="6"/>
      <c r="I143" s="6"/>
      <c r="K143"/>
      <c r="L143"/>
      <c r="M143"/>
      <c r="N143"/>
    </row>
    <row r="144" spans="1:14" s="1" customFormat="1" ht="12.75">
      <c r="A144" s="6"/>
      <c r="B144" s="692"/>
      <c r="C144" s="6"/>
      <c r="D144" s="6"/>
      <c r="E144" s="6"/>
      <c r="F144" s="6"/>
      <c r="G144" s="6"/>
      <c r="H144" s="6"/>
      <c r="I144" s="6"/>
      <c r="K144"/>
      <c r="L144"/>
      <c r="M144"/>
      <c r="N144"/>
    </row>
    <row r="145" spans="1:14" s="1" customFormat="1" ht="12.75">
      <c r="A145" s="6"/>
      <c r="B145" s="692"/>
      <c r="C145" s="6"/>
      <c r="D145" s="6"/>
      <c r="E145" s="6"/>
      <c r="F145" s="6"/>
      <c r="G145" s="6"/>
      <c r="H145" s="6"/>
      <c r="I145" s="6"/>
      <c r="K145"/>
      <c r="L145"/>
      <c r="M145"/>
      <c r="N145"/>
    </row>
    <row r="146" spans="1:14" s="1" customFormat="1" ht="12.75">
      <c r="A146" s="6"/>
      <c r="B146" s="692"/>
      <c r="C146" s="6"/>
      <c r="D146" s="6"/>
      <c r="E146" s="6"/>
      <c r="F146" s="6"/>
      <c r="G146" s="6"/>
      <c r="H146" s="6"/>
      <c r="I146" s="6"/>
      <c r="K146"/>
      <c r="L146"/>
      <c r="M146"/>
      <c r="N146"/>
    </row>
    <row r="147" spans="1:14" s="1" customFormat="1" ht="12.75">
      <c r="A147" s="6"/>
      <c r="B147" s="692"/>
      <c r="C147" s="6"/>
      <c r="D147" s="6"/>
      <c r="E147" s="6"/>
      <c r="F147" s="6"/>
      <c r="G147" s="6"/>
      <c r="H147" s="6"/>
      <c r="I147" s="6"/>
      <c r="K147"/>
      <c r="L147"/>
      <c r="M147"/>
      <c r="N147"/>
    </row>
    <row r="148" spans="1:14" s="1" customFormat="1" ht="12.75">
      <c r="A148" s="6"/>
      <c r="B148" s="692"/>
      <c r="C148" s="6"/>
      <c r="D148" s="6"/>
      <c r="E148" s="6"/>
      <c r="F148" s="6"/>
      <c r="G148" s="6"/>
      <c r="H148" s="6"/>
      <c r="I148" s="6"/>
      <c r="K148"/>
      <c r="L148"/>
      <c r="M148"/>
      <c r="N148"/>
    </row>
    <row r="149" spans="1:14" s="1" customFormat="1" ht="12.75">
      <c r="A149" s="6"/>
      <c r="B149" s="692"/>
      <c r="C149" s="6"/>
      <c r="D149" s="6"/>
      <c r="E149" s="6"/>
      <c r="F149" s="6"/>
      <c r="G149" s="6"/>
      <c r="H149" s="6"/>
      <c r="I149" s="6"/>
      <c r="K149"/>
      <c r="L149"/>
      <c r="M149"/>
      <c r="N149"/>
    </row>
    <row r="150" spans="1:14" s="1" customFormat="1" ht="12.75">
      <c r="A150" s="6"/>
      <c r="B150" s="692"/>
      <c r="C150" s="6"/>
      <c r="D150" s="6"/>
      <c r="E150" s="6"/>
      <c r="F150" s="6"/>
      <c r="G150" s="6"/>
      <c r="H150" s="6"/>
      <c r="I150" s="6"/>
      <c r="K150"/>
      <c r="L150"/>
      <c r="M150"/>
      <c r="N150"/>
    </row>
    <row r="151" spans="1:14" s="1" customFormat="1" ht="12.75">
      <c r="A151" s="6"/>
      <c r="B151" s="692"/>
      <c r="C151" s="6"/>
      <c r="D151" s="6"/>
      <c r="E151" s="6"/>
      <c r="F151" s="6"/>
      <c r="G151" s="6"/>
      <c r="H151" s="6"/>
      <c r="I151" s="6"/>
      <c r="K151"/>
      <c r="L151"/>
      <c r="M151"/>
      <c r="N151"/>
    </row>
    <row r="152" spans="1:14" s="1" customFormat="1" ht="12.75">
      <c r="A152" s="6"/>
      <c r="B152" s="692"/>
      <c r="C152" s="6"/>
      <c r="D152" s="6"/>
      <c r="E152" s="6"/>
      <c r="F152" s="6"/>
      <c r="G152" s="6"/>
      <c r="H152" s="6"/>
      <c r="I152" s="6"/>
      <c r="K152"/>
      <c r="L152"/>
      <c r="M152"/>
      <c r="N152"/>
    </row>
    <row r="153" spans="1:14" s="1" customFormat="1" ht="12.75">
      <c r="A153" s="6"/>
      <c r="B153" s="692"/>
      <c r="C153" s="6"/>
      <c r="D153" s="6"/>
      <c r="E153" s="6"/>
      <c r="F153" s="6"/>
      <c r="G153" s="6"/>
      <c r="H153" s="6"/>
      <c r="I153" s="6"/>
      <c r="K153"/>
      <c r="L153"/>
      <c r="M153"/>
      <c r="N153"/>
    </row>
    <row r="154" spans="1:14" s="1" customFormat="1" ht="12.75">
      <c r="A154" s="6"/>
      <c r="B154" s="692"/>
      <c r="C154" s="6"/>
      <c r="D154" s="6"/>
      <c r="E154" s="6"/>
      <c r="F154" s="6"/>
      <c r="G154" s="6"/>
      <c r="H154" s="6"/>
      <c r="I154" s="6"/>
      <c r="K154"/>
      <c r="L154"/>
      <c r="M154"/>
      <c r="N154"/>
    </row>
    <row r="155" spans="1:14" s="1" customFormat="1" ht="12.75">
      <c r="A155" s="6"/>
      <c r="B155" s="692"/>
      <c r="C155" s="6"/>
      <c r="D155" s="6"/>
      <c r="E155" s="6"/>
      <c r="F155" s="6"/>
      <c r="G155" s="6"/>
      <c r="H155" s="6"/>
      <c r="I155" s="6"/>
      <c r="K155"/>
      <c r="L155"/>
      <c r="M155"/>
      <c r="N155"/>
    </row>
    <row r="156" spans="1:14" s="1" customFormat="1" ht="12.75">
      <c r="A156" s="6"/>
      <c r="B156" s="692"/>
      <c r="C156" s="6"/>
      <c r="D156" s="6"/>
      <c r="E156" s="6"/>
      <c r="F156" s="6"/>
      <c r="G156" s="6"/>
      <c r="H156" s="6"/>
      <c r="I156" s="6"/>
      <c r="K156"/>
      <c r="L156"/>
      <c r="M156"/>
      <c r="N156"/>
    </row>
    <row r="157" spans="1:14" s="1" customFormat="1" ht="12.75">
      <c r="A157" s="6"/>
      <c r="B157" s="692"/>
      <c r="C157" s="6"/>
      <c r="D157" s="6"/>
      <c r="E157" s="6"/>
      <c r="F157" s="6"/>
      <c r="G157" s="6"/>
      <c r="H157" s="6"/>
      <c r="I157" s="6"/>
      <c r="K157"/>
      <c r="L157"/>
      <c r="M157"/>
      <c r="N157"/>
    </row>
    <row r="158" spans="1:14" s="1" customFormat="1" ht="12.75">
      <c r="A158" s="6"/>
      <c r="B158" s="692"/>
      <c r="C158" s="6"/>
      <c r="D158" s="6"/>
      <c r="E158" s="6"/>
      <c r="F158" s="6"/>
      <c r="G158" s="6"/>
      <c r="H158" s="6"/>
      <c r="I158" s="6"/>
      <c r="K158"/>
      <c r="L158"/>
      <c r="M158"/>
      <c r="N158"/>
    </row>
    <row r="159" spans="1:14" s="1" customFormat="1" ht="12.75">
      <c r="A159" s="6"/>
      <c r="B159" s="692"/>
      <c r="C159" s="6"/>
      <c r="D159" s="6"/>
      <c r="E159" s="6"/>
      <c r="F159" s="6"/>
      <c r="G159" s="6"/>
      <c r="H159" s="6"/>
      <c r="I159" s="6"/>
      <c r="K159"/>
      <c r="L159"/>
      <c r="M159"/>
      <c r="N159"/>
    </row>
    <row r="160" spans="1:14" s="1" customFormat="1" ht="12.75">
      <c r="A160" s="6"/>
      <c r="B160" s="692"/>
      <c r="C160" s="6"/>
      <c r="D160" s="6"/>
      <c r="E160" s="6"/>
      <c r="F160" s="6"/>
      <c r="G160" s="6"/>
      <c r="H160" s="6"/>
      <c r="I160" s="6"/>
      <c r="K160"/>
      <c r="L160"/>
      <c r="M160"/>
      <c r="N160"/>
    </row>
    <row r="161" spans="1:14" s="1" customFormat="1" ht="12.75">
      <c r="A161" s="6"/>
      <c r="B161" s="692"/>
      <c r="C161" s="6"/>
      <c r="D161" s="6"/>
      <c r="E161" s="6"/>
      <c r="F161" s="6"/>
      <c r="G161" s="6"/>
      <c r="H161" s="6"/>
      <c r="I161" s="6"/>
      <c r="K161"/>
      <c r="L161"/>
      <c r="M161"/>
      <c r="N161"/>
    </row>
    <row r="162" spans="1:14" s="1" customFormat="1" ht="12.75">
      <c r="A162" s="6"/>
      <c r="B162" s="692"/>
      <c r="C162" s="6"/>
      <c r="D162" s="6"/>
      <c r="E162" s="6"/>
      <c r="F162" s="6"/>
      <c r="G162" s="6"/>
      <c r="H162" s="6"/>
      <c r="I162" s="6"/>
      <c r="K162"/>
      <c r="L162"/>
      <c r="M162"/>
      <c r="N162"/>
    </row>
    <row r="163" spans="1:14" s="1" customFormat="1" ht="12.75">
      <c r="A163" s="6"/>
      <c r="B163" s="692"/>
      <c r="C163" s="6"/>
      <c r="D163" s="6"/>
      <c r="E163" s="6"/>
      <c r="F163" s="6"/>
      <c r="G163" s="6"/>
      <c r="H163" s="6"/>
      <c r="I163" s="6"/>
      <c r="K163"/>
      <c r="L163"/>
      <c r="M163"/>
      <c r="N163"/>
    </row>
    <row r="164" spans="1:14" s="1" customFormat="1" ht="12.75">
      <c r="A164" s="6"/>
      <c r="B164" s="692"/>
      <c r="C164" s="6"/>
      <c r="D164" s="6"/>
      <c r="E164" s="6"/>
      <c r="F164" s="6"/>
      <c r="G164" s="6"/>
      <c r="H164" s="6"/>
      <c r="I164" s="6"/>
      <c r="K164"/>
      <c r="L164"/>
      <c r="M164"/>
      <c r="N164"/>
    </row>
    <row r="165" spans="1:14" s="1" customFormat="1" ht="12.75">
      <c r="A165" s="6"/>
      <c r="B165" s="692"/>
      <c r="C165" s="6"/>
      <c r="D165" s="6"/>
      <c r="E165" s="6"/>
      <c r="F165" s="6"/>
      <c r="G165" s="6"/>
      <c r="H165" s="6"/>
      <c r="I165" s="6"/>
      <c r="K165"/>
      <c r="L165"/>
      <c r="M165"/>
      <c r="N165"/>
    </row>
    <row r="166" spans="1:14" s="1" customFormat="1" ht="12.75">
      <c r="A166" s="6"/>
      <c r="B166" s="692"/>
      <c r="C166" s="6"/>
      <c r="D166" s="6"/>
      <c r="E166" s="6"/>
      <c r="F166" s="6"/>
      <c r="G166" s="6"/>
      <c r="H166" s="6"/>
      <c r="I166" s="6"/>
      <c r="K166"/>
      <c r="L166"/>
      <c r="M166"/>
      <c r="N166"/>
    </row>
    <row r="167" spans="1:14" s="1" customFormat="1" ht="12.75">
      <c r="A167" s="6"/>
      <c r="B167" s="692"/>
      <c r="C167" s="6"/>
      <c r="D167" s="6"/>
      <c r="E167" s="6"/>
      <c r="F167" s="6"/>
      <c r="G167" s="6"/>
      <c r="H167" s="6"/>
      <c r="I167" s="6"/>
      <c r="K167"/>
      <c r="L167"/>
      <c r="M167"/>
      <c r="N167"/>
    </row>
    <row r="168" spans="1:14" s="1" customFormat="1" ht="12.75">
      <c r="A168" s="6"/>
      <c r="B168" s="692"/>
      <c r="C168" s="6"/>
      <c r="D168" s="6"/>
      <c r="E168" s="6"/>
      <c r="F168" s="6"/>
      <c r="G168" s="6"/>
      <c r="H168" s="6"/>
      <c r="I168" s="6"/>
      <c r="K168"/>
      <c r="L168"/>
      <c r="M168"/>
      <c r="N168"/>
    </row>
    <row r="169" spans="1:14" s="1" customFormat="1" ht="12.75">
      <c r="A169" s="6"/>
      <c r="B169" s="692"/>
      <c r="C169" s="6"/>
      <c r="D169" s="6"/>
      <c r="E169" s="6"/>
      <c r="F169" s="6"/>
      <c r="G169" s="6"/>
      <c r="H169" s="6"/>
      <c r="I169" s="6"/>
      <c r="K169"/>
      <c r="L169"/>
      <c r="M169"/>
      <c r="N169"/>
    </row>
    <row r="170" spans="1:14" s="1" customFormat="1" ht="12.75">
      <c r="A170" s="6"/>
      <c r="B170" s="692"/>
      <c r="C170" s="6"/>
      <c r="D170" s="6"/>
      <c r="E170" s="6"/>
      <c r="F170" s="6"/>
      <c r="G170" s="6"/>
      <c r="H170" s="6"/>
      <c r="I170" s="6"/>
      <c r="K170"/>
      <c r="L170"/>
      <c r="M170"/>
      <c r="N170"/>
    </row>
    <row r="171" spans="1:14" s="1" customFormat="1" ht="12.75">
      <c r="A171" s="6"/>
      <c r="B171" s="692"/>
      <c r="C171" s="6"/>
      <c r="D171" s="6"/>
      <c r="E171" s="6"/>
      <c r="F171" s="6"/>
      <c r="G171" s="6"/>
      <c r="H171" s="6"/>
      <c r="I171" s="6"/>
      <c r="K171"/>
      <c r="L171"/>
      <c r="M171"/>
      <c r="N171"/>
    </row>
    <row r="172" spans="1:14" s="1" customFormat="1" ht="12.75">
      <c r="A172" s="6"/>
      <c r="B172" s="692"/>
      <c r="C172" s="6"/>
      <c r="D172" s="6"/>
      <c r="E172" s="6"/>
      <c r="F172" s="6"/>
      <c r="G172" s="6"/>
      <c r="H172" s="6"/>
      <c r="I172" s="6"/>
      <c r="K172"/>
      <c r="L172"/>
      <c r="M172"/>
      <c r="N172"/>
    </row>
    <row r="173" spans="1:14" s="1" customFormat="1" ht="12.75">
      <c r="A173" s="6"/>
      <c r="B173" s="692"/>
      <c r="C173" s="6"/>
      <c r="D173" s="6"/>
      <c r="E173" s="6"/>
      <c r="F173" s="6"/>
      <c r="G173" s="6"/>
      <c r="H173" s="6"/>
      <c r="I173" s="6"/>
      <c r="K173"/>
      <c r="L173"/>
      <c r="M173"/>
      <c r="N173"/>
    </row>
    <row r="174" spans="1:14" s="1" customFormat="1" ht="12.75">
      <c r="A174" s="6"/>
      <c r="B174" s="692"/>
      <c r="C174" s="6"/>
      <c r="D174" s="6"/>
      <c r="E174" s="6"/>
      <c r="F174" s="6"/>
      <c r="G174" s="6"/>
      <c r="H174" s="6"/>
      <c r="I174" s="6"/>
      <c r="K174"/>
      <c r="L174"/>
      <c r="M174"/>
      <c r="N174"/>
    </row>
    <row r="175" spans="1:14" s="1" customFormat="1" ht="12.75">
      <c r="A175" s="6"/>
      <c r="B175" s="692"/>
      <c r="C175" s="6"/>
      <c r="D175" s="6"/>
      <c r="E175" s="6"/>
      <c r="F175" s="6"/>
      <c r="G175" s="6"/>
      <c r="H175" s="6"/>
      <c r="I175" s="6"/>
      <c r="K175"/>
      <c r="L175"/>
      <c r="M175"/>
      <c r="N175"/>
    </row>
    <row r="176" spans="1:14" s="1" customFormat="1" ht="12.75">
      <c r="A176" s="6"/>
      <c r="B176" s="692"/>
      <c r="C176" s="6"/>
      <c r="D176" s="6"/>
      <c r="E176" s="6"/>
      <c r="F176" s="6"/>
      <c r="G176" s="6"/>
      <c r="H176" s="6"/>
      <c r="I176" s="6"/>
      <c r="K176"/>
      <c r="L176"/>
      <c r="M176"/>
      <c r="N176"/>
    </row>
    <row r="177" spans="1:14" s="1" customFormat="1" ht="12.75">
      <c r="A177" s="6"/>
      <c r="B177" s="692"/>
      <c r="C177" s="6"/>
      <c r="D177" s="6"/>
      <c r="E177" s="6"/>
      <c r="F177" s="6"/>
      <c r="G177" s="6"/>
      <c r="H177" s="6"/>
      <c r="I177" s="6"/>
      <c r="K177"/>
      <c r="L177"/>
      <c r="M177"/>
      <c r="N177"/>
    </row>
    <row r="178" spans="1:14" s="1" customFormat="1" ht="12.75">
      <c r="A178" s="6"/>
      <c r="B178" s="692"/>
      <c r="C178" s="6"/>
      <c r="D178" s="6"/>
      <c r="E178" s="6"/>
      <c r="F178" s="6"/>
      <c r="G178" s="6"/>
      <c r="H178" s="6"/>
      <c r="I178" s="6"/>
      <c r="K178"/>
      <c r="L178"/>
      <c r="M178"/>
      <c r="N178"/>
    </row>
    <row r="179" spans="1:14" s="1" customFormat="1" ht="12.75">
      <c r="A179" s="6"/>
      <c r="B179" s="692"/>
      <c r="C179" s="6"/>
      <c r="D179" s="6"/>
      <c r="E179" s="6"/>
      <c r="F179" s="6"/>
      <c r="G179" s="6"/>
      <c r="H179" s="6"/>
      <c r="I179" s="6"/>
      <c r="K179"/>
      <c r="L179"/>
      <c r="M179"/>
      <c r="N179"/>
    </row>
    <row r="180" spans="1:14" s="1" customFormat="1" ht="12.75">
      <c r="A180" s="6"/>
      <c r="B180" s="692"/>
      <c r="C180" s="6"/>
      <c r="D180" s="6"/>
      <c r="E180" s="6"/>
      <c r="F180" s="6"/>
      <c r="G180" s="6"/>
      <c r="H180" s="6"/>
      <c r="I180" s="6"/>
      <c r="K180"/>
      <c r="L180"/>
      <c r="M180"/>
      <c r="N180"/>
    </row>
    <row r="181" spans="1:14" s="1" customFormat="1" ht="12.75">
      <c r="A181" s="6"/>
      <c r="B181" s="692"/>
      <c r="C181" s="6"/>
      <c r="D181" s="6"/>
      <c r="E181" s="6"/>
      <c r="F181" s="6"/>
      <c r="G181" s="6"/>
      <c r="H181" s="6"/>
      <c r="I181" s="6"/>
      <c r="K181"/>
      <c r="L181"/>
      <c r="M181"/>
      <c r="N181"/>
    </row>
    <row r="182" spans="1:14" s="1" customFormat="1" ht="12.75">
      <c r="A182" s="6"/>
      <c r="B182" s="692"/>
      <c r="C182" s="6"/>
      <c r="D182" s="6"/>
      <c r="E182" s="6"/>
      <c r="F182" s="6"/>
      <c r="G182" s="6"/>
      <c r="H182" s="6"/>
      <c r="I182" s="6"/>
      <c r="K182"/>
      <c r="L182"/>
      <c r="M182"/>
      <c r="N182"/>
    </row>
    <row r="183" spans="1:14" s="1" customFormat="1" ht="12.75">
      <c r="A183" s="6"/>
      <c r="B183" s="692"/>
      <c r="C183" s="6"/>
      <c r="D183" s="6"/>
      <c r="E183" s="6"/>
      <c r="F183" s="6"/>
      <c r="G183" s="6"/>
      <c r="H183" s="6"/>
      <c r="I183" s="6"/>
      <c r="K183"/>
      <c r="L183"/>
      <c r="M183"/>
      <c r="N183"/>
    </row>
    <row r="184" spans="1:14" s="1" customFormat="1" ht="12.75">
      <c r="A184" s="6"/>
      <c r="B184" s="692"/>
      <c r="C184" s="6"/>
      <c r="D184" s="6"/>
      <c r="E184" s="6"/>
      <c r="F184" s="6"/>
      <c r="G184" s="6"/>
      <c r="H184" s="6"/>
      <c r="I184" s="6"/>
      <c r="K184"/>
      <c r="L184"/>
      <c r="M184"/>
      <c r="N184"/>
    </row>
    <row r="185" spans="1:14" s="1" customFormat="1" ht="12.75">
      <c r="A185" s="6"/>
      <c r="B185" s="692"/>
      <c r="C185" s="6"/>
      <c r="D185" s="6"/>
      <c r="E185" s="6"/>
      <c r="F185" s="6"/>
      <c r="G185" s="6"/>
      <c r="H185" s="6"/>
      <c r="I185" s="6"/>
      <c r="K185"/>
      <c r="L185"/>
      <c r="M185"/>
      <c r="N185"/>
    </row>
    <row r="186" spans="1:14" s="1" customFormat="1" ht="12.75">
      <c r="A186" s="6"/>
      <c r="B186" s="692"/>
      <c r="C186" s="6"/>
      <c r="D186" s="6"/>
      <c r="E186" s="6"/>
      <c r="F186" s="6"/>
      <c r="G186" s="6"/>
      <c r="H186" s="6"/>
      <c r="I186" s="6"/>
      <c r="K186"/>
      <c r="L186"/>
      <c r="M186"/>
      <c r="N186"/>
    </row>
    <row r="187" spans="1:14" s="1" customFormat="1" ht="12.75">
      <c r="A187" s="6"/>
      <c r="B187" s="692"/>
      <c r="C187" s="6"/>
      <c r="D187" s="6"/>
      <c r="E187" s="6"/>
      <c r="F187" s="6"/>
      <c r="G187" s="6"/>
      <c r="H187" s="6"/>
      <c r="I187" s="6"/>
      <c r="K187"/>
      <c r="L187"/>
      <c r="M187"/>
      <c r="N187"/>
    </row>
    <row r="188" spans="1:14" s="1" customFormat="1" ht="12.75">
      <c r="A188" s="6"/>
      <c r="B188" s="692"/>
      <c r="C188" s="6"/>
      <c r="D188" s="6"/>
      <c r="E188" s="6"/>
      <c r="F188" s="6"/>
      <c r="G188" s="6"/>
      <c r="H188" s="6"/>
      <c r="I188" s="6"/>
      <c r="K188"/>
      <c r="L188"/>
      <c r="M188"/>
      <c r="N188"/>
    </row>
    <row r="189" spans="1:14" s="1" customFormat="1" ht="12.75">
      <c r="A189" s="6"/>
      <c r="B189" s="692"/>
      <c r="C189" s="6"/>
      <c r="D189" s="6"/>
      <c r="E189" s="6"/>
      <c r="F189" s="6"/>
      <c r="G189" s="6"/>
      <c r="H189" s="6"/>
      <c r="I189" s="6"/>
      <c r="K189"/>
      <c r="L189"/>
      <c r="M189"/>
      <c r="N189"/>
    </row>
    <row r="190" spans="1:14" s="1" customFormat="1" ht="12.75">
      <c r="A190" s="6"/>
      <c r="B190" s="692"/>
      <c r="C190" s="6"/>
      <c r="D190" s="6"/>
      <c r="E190" s="6"/>
      <c r="F190" s="6"/>
      <c r="G190" s="6"/>
      <c r="H190" s="6"/>
      <c r="I190" s="6"/>
      <c r="K190"/>
      <c r="L190"/>
      <c r="M190"/>
      <c r="N190"/>
    </row>
    <row r="191" spans="1:14" s="1" customFormat="1" ht="12.75">
      <c r="A191" s="6"/>
      <c r="B191" s="692"/>
      <c r="C191" s="6"/>
      <c r="D191" s="6"/>
      <c r="E191" s="6"/>
      <c r="F191" s="6"/>
      <c r="G191" s="6"/>
      <c r="H191" s="6"/>
      <c r="I191" s="6"/>
      <c r="K191"/>
      <c r="L191"/>
      <c r="M191"/>
      <c r="N191"/>
    </row>
    <row r="192" spans="1:14" s="1" customFormat="1" ht="12.75">
      <c r="A192" s="6"/>
      <c r="B192" s="692"/>
      <c r="C192" s="6"/>
      <c r="D192" s="6"/>
      <c r="E192" s="6"/>
      <c r="F192" s="6"/>
      <c r="G192" s="6"/>
      <c r="H192" s="6"/>
      <c r="I192" s="6"/>
      <c r="K192"/>
      <c r="L192"/>
      <c r="M192"/>
      <c r="N192"/>
    </row>
    <row r="193" spans="1:14" s="1" customFormat="1" ht="12.75">
      <c r="A193" s="6"/>
      <c r="B193" s="692"/>
      <c r="C193" s="6"/>
      <c r="D193" s="6"/>
      <c r="E193" s="6"/>
      <c r="F193" s="6"/>
      <c r="G193" s="6"/>
      <c r="H193" s="6"/>
      <c r="I193" s="6"/>
      <c r="K193"/>
      <c r="L193"/>
      <c r="M193"/>
      <c r="N193"/>
    </row>
    <row r="194" spans="1:14" s="1" customFormat="1" ht="12.75">
      <c r="A194" s="6"/>
      <c r="B194" s="692"/>
      <c r="C194" s="6"/>
      <c r="D194" s="6"/>
      <c r="E194" s="6"/>
      <c r="F194" s="6"/>
      <c r="G194" s="6"/>
      <c r="H194" s="6"/>
      <c r="I194" s="6"/>
      <c r="K194"/>
      <c r="L194"/>
      <c r="M194"/>
      <c r="N194"/>
    </row>
    <row r="195" spans="1:14" s="1" customFormat="1" ht="12.75">
      <c r="A195" s="6"/>
      <c r="B195" s="692"/>
      <c r="C195" s="6"/>
      <c r="D195" s="6"/>
      <c r="E195" s="6"/>
      <c r="F195" s="6"/>
      <c r="G195" s="6"/>
      <c r="H195" s="6"/>
      <c r="I195" s="6"/>
      <c r="K195"/>
      <c r="L195"/>
      <c r="M195"/>
      <c r="N195"/>
    </row>
    <row r="196" spans="1:14" s="1" customFormat="1" ht="12.75">
      <c r="A196" s="6"/>
      <c r="B196" s="692"/>
      <c r="C196" s="6"/>
      <c r="D196" s="6"/>
      <c r="E196" s="6"/>
      <c r="F196" s="6"/>
      <c r="G196" s="6"/>
      <c r="H196" s="6"/>
      <c r="I196" s="6"/>
      <c r="K196"/>
      <c r="L196"/>
      <c r="M196"/>
      <c r="N196"/>
    </row>
    <row r="197" spans="1:14" s="1" customFormat="1" ht="12.75">
      <c r="A197" s="6"/>
      <c r="B197" s="692"/>
      <c r="C197" s="6"/>
      <c r="D197" s="6"/>
      <c r="E197" s="6"/>
      <c r="F197" s="6"/>
      <c r="G197" s="6"/>
      <c r="H197" s="6"/>
      <c r="I197" s="6"/>
      <c r="K197"/>
      <c r="L197"/>
      <c r="M197"/>
      <c r="N197"/>
    </row>
    <row r="198" spans="1:14" s="1" customFormat="1" ht="12.75">
      <c r="A198" s="6"/>
      <c r="B198" s="692"/>
      <c r="C198" s="6"/>
      <c r="D198" s="6"/>
      <c r="E198" s="6"/>
      <c r="F198" s="6"/>
      <c r="G198" s="6"/>
      <c r="H198" s="6"/>
      <c r="I198" s="6"/>
      <c r="K198"/>
      <c r="L198"/>
      <c r="M198"/>
      <c r="N198"/>
    </row>
    <row r="199" spans="1:14" s="1" customFormat="1" ht="12.75">
      <c r="A199" s="6"/>
      <c r="B199" s="692"/>
      <c r="C199" s="6"/>
      <c r="D199" s="6"/>
      <c r="E199" s="6"/>
      <c r="F199" s="6"/>
      <c r="G199" s="6"/>
      <c r="H199" s="6"/>
      <c r="I199" s="6"/>
      <c r="K199"/>
      <c r="L199"/>
      <c r="M199"/>
      <c r="N199"/>
    </row>
    <row r="200" spans="1:14" s="1" customFormat="1" ht="12.75">
      <c r="A200" s="6"/>
      <c r="B200" s="692"/>
      <c r="C200" s="6"/>
      <c r="D200" s="6"/>
      <c r="E200" s="6"/>
      <c r="F200" s="6"/>
      <c r="G200" s="6"/>
      <c r="H200" s="6"/>
      <c r="I200" s="6"/>
      <c r="K200"/>
      <c r="L200"/>
      <c r="M200"/>
      <c r="N200"/>
    </row>
    <row r="201" spans="1:14" s="1" customFormat="1" ht="12.75">
      <c r="A201" s="6"/>
      <c r="B201" s="692"/>
      <c r="C201" s="6"/>
      <c r="D201" s="6"/>
      <c r="E201" s="6"/>
      <c r="F201" s="6"/>
      <c r="G201" s="6"/>
      <c r="H201" s="6"/>
      <c r="I201" s="6"/>
      <c r="K201"/>
      <c r="L201"/>
      <c r="M201"/>
      <c r="N201"/>
    </row>
    <row r="202" spans="1:14" s="1" customFormat="1" ht="12.75">
      <c r="A202" s="6"/>
      <c r="B202" s="692"/>
      <c r="C202" s="6"/>
      <c r="D202" s="6"/>
      <c r="E202" s="6"/>
      <c r="F202" s="6"/>
      <c r="G202" s="6"/>
      <c r="H202" s="6"/>
      <c r="I202" s="6"/>
      <c r="K202"/>
      <c r="L202"/>
      <c r="M202"/>
      <c r="N202"/>
    </row>
    <row r="203" spans="1:14" s="1" customFormat="1" ht="12.75">
      <c r="A203" s="6"/>
      <c r="B203" s="692"/>
      <c r="C203" s="6"/>
      <c r="D203" s="6"/>
      <c r="E203" s="6"/>
      <c r="F203" s="6"/>
      <c r="G203" s="6"/>
      <c r="H203" s="6"/>
      <c r="I203" s="6"/>
      <c r="K203"/>
      <c r="L203"/>
      <c r="M203"/>
      <c r="N203"/>
    </row>
    <row r="204" spans="1:14" s="1" customFormat="1" ht="12.75">
      <c r="A204" s="6"/>
      <c r="B204" s="692"/>
      <c r="C204" s="6"/>
      <c r="D204" s="6"/>
      <c r="E204" s="6"/>
      <c r="F204" s="6"/>
      <c r="G204" s="6"/>
      <c r="H204" s="6"/>
      <c r="I204" s="6"/>
      <c r="K204"/>
      <c r="L204"/>
      <c r="M204"/>
      <c r="N204"/>
    </row>
    <row r="205" spans="1:14" s="1" customFormat="1" ht="12.75">
      <c r="A205" s="6"/>
      <c r="B205" s="692"/>
      <c r="C205" s="6"/>
      <c r="D205" s="6"/>
      <c r="E205" s="6"/>
      <c r="F205" s="6"/>
      <c r="G205" s="6"/>
      <c r="H205" s="6"/>
      <c r="I205" s="6"/>
      <c r="K205"/>
      <c r="L205"/>
      <c r="M205"/>
      <c r="N205"/>
    </row>
    <row r="206" spans="1:14" s="1" customFormat="1" ht="12.75">
      <c r="A206" s="6"/>
      <c r="B206" s="692"/>
      <c r="C206" s="6"/>
      <c r="D206" s="6"/>
      <c r="E206" s="6"/>
      <c r="F206" s="6"/>
      <c r="G206" s="6"/>
      <c r="H206" s="6"/>
      <c r="I206" s="6"/>
      <c r="K206"/>
      <c r="L206"/>
      <c r="M206"/>
      <c r="N206"/>
    </row>
    <row r="207" spans="1:14" s="1" customFormat="1" ht="12.75">
      <c r="A207" s="6"/>
      <c r="B207" s="692"/>
      <c r="C207" s="6"/>
      <c r="D207" s="6"/>
      <c r="E207" s="6"/>
      <c r="F207" s="6"/>
      <c r="G207" s="6"/>
      <c r="H207" s="6"/>
      <c r="I207" s="6"/>
      <c r="K207"/>
      <c r="L207"/>
      <c r="M207"/>
      <c r="N207"/>
    </row>
    <row r="208" spans="1:14" s="1" customFormat="1" ht="12.75">
      <c r="A208" s="6"/>
      <c r="B208" s="692"/>
      <c r="C208" s="6"/>
      <c r="D208" s="6"/>
      <c r="E208" s="6"/>
      <c r="F208" s="6"/>
      <c r="G208" s="6"/>
      <c r="H208" s="6"/>
      <c r="I208" s="6"/>
      <c r="K208"/>
      <c r="L208"/>
      <c r="M208"/>
      <c r="N208"/>
    </row>
    <row r="209" spans="1:14" s="1" customFormat="1" ht="12.75">
      <c r="A209" s="6"/>
      <c r="B209" s="692"/>
      <c r="C209" s="6"/>
      <c r="D209" s="6"/>
      <c r="E209" s="6"/>
      <c r="F209" s="6"/>
      <c r="G209" s="6"/>
      <c r="H209" s="6"/>
      <c r="I209" s="6"/>
      <c r="K209"/>
      <c r="L209"/>
      <c r="M209"/>
      <c r="N209"/>
    </row>
    <row r="210" spans="1:14" s="1" customFormat="1" ht="12.75">
      <c r="A210" s="6"/>
      <c r="B210" s="692"/>
      <c r="C210" s="6"/>
      <c r="D210" s="6"/>
      <c r="E210" s="6"/>
      <c r="F210" s="6"/>
      <c r="G210" s="6"/>
      <c r="H210" s="6"/>
      <c r="I210" s="6"/>
      <c r="K210"/>
      <c r="L210"/>
      <c r="M210"/>
      <c r="N210"/>
    </row>
    <row r="211" spans="1:14" s="1" customFormat="1" ht="12.75">
      <c r="A211" s="6"/>
      <c r="B211" s="692"/>
      <c r="C211" s="6"/>
      <c r="D211" s="6"/>
      <c r="E211" s="6"/>
      <c r="F211" s="6"/>
      <c r="G211" s="6"/>
      <c r="H211" s="6"/>
      <c r="I211" s="6"/>
      <c r="K211"/>
      <c r="L211"/>
      <c r="M211"/>
      <c r="N211"/>
    </row>
    <row r="212" spans="1:14" s="1" customFormat="1" ht="12.75">
      <c r="A212" s="6"/>
      <c r="B212" s="692"/>
      <c r="C212" s="6"/>
      <c r="D212" s="6"/>
      <c r="E212" s="6"/>
      <c r="F212" s="6"/>
      <c r="G212" s="6"/>
      <c r="H212" s="6"/>
      <c r="I212" s="6"/>
      <c r="K212"/>
      <c r="L212"/>
      <c r="M212"/>
      <c r="N212"/>
    </row>
    <row r="213" spans="1:14" s="1" customFormat="1" ht="12.75">
      <c r="A213" s="6"/>
      <c r="B213" s="692"/>
      <c r="C213" s="6"/>
      <c r="D213" s="6"/>
      <c r="E213" s="6"/>
      <c r="F213" s="6"/>
      <c r="G213" s="6"/>
      <c r="H213" s="6"/>
      <c r="I213" s="6"/>
      <c r="K213"/>
      <c r="L213"/>
      <c r="M213"/>
      <c r="N213"/>
    </row>
    <row r="214" spans="1:14" s="1" customFormat="1" ht="12.75">
      <c r="A214" s="6"/>
      <c r="B214" s="692"/>
      <c r="C214" s="6"/>
      <c r="D214" s="6"/>
      <c r="E214" s="6"/>
      <c r="F214" s="6"/>
      <c r="G214" s="6"/>
      <c r="H214" s="6"/>
      <c r="I214" s="6"/>
      <c r="K214"/>
      <c r="L214"/>
      <c r="M214"/>
      <c r="N214"/>
    </row>
    <row r="215" spans="1:14" s="1" customFormat="1" ht="12.75">
      <c r="A215" s="6"/>
      <c r="B215" s="692"/>
      <c r="C215" s="6"/>
      <c r="D215" s="6"/>
      <c r="E215" s="6"/>
      <c r="F215" s="6"/>
      <c r="G215" s="6"/>
      <c r="H215" s="6"/>
      <c r="I215" s="6"/>
      <c r="K215"/>
      <c r="L215"/>
      <c r="M215"/>
      <c r="N215"/>
    </row>
    <row r="216" spans="1:14" s="1" customFormat="1" ht="12.75">
      <c r="A216" s="6"/>
      <c r="B216" s="692"/>
      <c r="C216" s="6"/>
      <c r="D216" s="6"/>
      <c r="E216" s="6"/>
      <c r="F216" s="6"/>
      <c r="G216" s="6"/>
      <c r="H216" s="6"/>
      <c r="I216" s="6"/>
      <c r="K216"/>
      <c r="L216"/>
      <c r="M216"/>
      <c r="N216"/>
    </row>
    <row r="217" spans="1:14" s="1" customFormat="1" ht="12.75">
      <c r="A217" s="6"/>
      <c r="B217" s="692"/>
      <c r="C217" s="6"/>
      <c r="D217" s="6"/>
      <c r="E217" s="6"/>
      <c r="F217" s="6"/>
      <c r="G217" s="6"/>
      <c r="H217" s="6"/>
      <c r="I217" s="6"/>
      <c r="K217"/>
      <c r="L217"/>
      <c r="M217"/>
      <c r="N217"/>
    </row>
    <row r="218" spans="1:14" s="1" customFormat="1" ht="12.75">
      <c r="A218" s="6"/>
      <c r="B218" s="692"/>
      <c r="C218" s="6"/>
      <c r="D218" s="6"/>
      <c r="E218" s="6"/>
      <c r="F218" s="6"/>
      <c r="G218" s="6"/>
      <c r="H218" s="6"/>
      <c r="I218" s="6"/>
      <c r="K218"/>
      <c r="L218"/>
      <c r="M218"/>
      <c r="N218"/>
    </row>
    <row r="219" spans="1:14" s="1" customFormat="1" ht="12.75">
      <c r="A219" s="6"/>
      <c r="B219" s="692"/>
      <c r="C219" s="6"/>
      <c r="D219" s="6"/>
      <c r="E219" s="6"/>
      <c r="F219" s="6"/>
      <c r="G219" s="6"/>
      <c r="H219" s="6"/>
      <c r="I219" s="6"/>
      <c r="K219"/>
      <c r="L219"/>
      <c r="M219"/>
      <c r="N219"/>
    </row>
    <row r="220" spans="1:14" s="1" customFormat="1" ht="12.75">
      <c r="A220" s="6"/>
      <c r="B220" s="692"/>
      <c r="C220" s="6"/>
      <c r="D220" s="6"/>
      <c r="E220" s="6"/>
      <c r="F220" s="6"/>
      <c r="G220" s="6"/>
      <c r="H220" s="6"/>
      <c r="I220" s="6"/>
      <c r="K220"/>
      <c r="L220"/>
      <c r="M220"/>
      <c r="N220"/>
    </row>
    <row r="221" spans="1:14" s="1" customFormat="1" ht="12.75">
      <c r="A221" s="6"/>
      <c r="B221" s="692"/>
      <c r="C221" s="6"/>
      <c r="D221" s="6"/>
      <c r="E221" s="6"/>
      <c r="F221" s="6"/>
      <c r="G221" s="6"/>
      <c r="H221" s="6"/>
      <c r="I221" s="6"/>
      <c r="K221"/>
      <c r="L221"/>
      <c r="M221"/>
      <c r="N221"/>
    </row>
    <row r="222" spans="1:14" s="1" customFormat="1" ht="12.75">
      <c r="A222" s="6"/>
      <c r="B222" s="692"/>
      <c r="C222" s="6"/>
      <c r="D222" s="6"/>
      <c r="E222" s="6"/>
      <c r="F222" s="6"/>
      <c r="G222" s="6"/>
      <c r="H222" s="6"/>
      <c r="I222" s="6"/>
      <c r="K222"/>
      <c r="L222"/>
      <c r="M222"/>
      <c r="N222"/>
    </row>
    <row r="223" spans="1:14" s="1" customFormat="1" ht="12.75">
      <c r="A223" s="6"/>
      <c r="B223" s="692"/>
      <c r="C223" s="6"/>
      <c r="D223" s="6"/>
      <c r="E223" s="6"/>
      <c r="F223" s="6"/>
      <c r="G223" s="6"/>
      <c r="H223" s="6"/>
      <c r="I223" s="6"/>
      <c r="K223"/>
      <c r="L223"/>
      <c r="M223"/>
      <c r="N223"/>
    </row>
    <row r="224" spans="1:14" s="1" customFormat="1" ht="12.75">
      <c r="A224" s="6"/>
      <c r="B224" s="692"/>
      <c r="C224" s="6"/>
      <c r="D224" s="6"/>
      <c r="E224" s="6"/>
      <c r="F224" s="6"/>
      <c r="G224" s="6"/>
      <c r="H224" s="6"/>
      <c r="I224" s="6"/>
      <c r="K224"/>
      <c r="L224"/>
      <c r="M224"/>
      <c r="N224"/>
    </row>
    <row r="225" spans="1:14" s="1" customFormat="1" ht="12.75">
      <c r="A225" s="6"/>
      <c r="B225" s="692"/>
      <c r="C225" s="6"/>
      <c r="D225" s="6"/>
      <c r="E225" s="6"/>
      <c r="F225" s="6"/>
      <c r="G225" s="6"/>
      <c r="H225" s="6"/>
      <c r="I225" s="6"/>
      <c r="K225"/>
      <c r="L225"/>
      <c r="M225"/>
      <c r="N225"/>
    </row>
    <row r="226" spans="1:14" s="1" customFormat="1" ht="12.75">
      <c r="A226" s="6"/>
      <c r="B226" s="692"/>
      <c r="C226" s="6"/>
      <c r="D226" s="6"/>
      <c r="E226" s="6"/>
      <c r="F226" s="6"/>
      <c r="G226" s="6"/>
      <c r="H226" s="6"/>
      <c r="I226" s="6"/>
      <c r="K226"/>
      <c r="L226"/>
      <c r="M226"/>
      <c r="N226"/>
    </row>
    <row r="227" spans="1:14" s="1" customFormat="1" ht="12.75">
      <c r="A227" s="6"/>
      <c r="B227" s="692"/>
      <c r="C227" s="6"/>
      <c r="D227" s="6"/>
      <c r="E227" s="6"/>
      <c r="F227" s="6"/>
      <c r="G227" s="6"/>
      <c r="H227" s="6"/>
      <c r="I227" s="6"/>
      <c r="K227"/>
      <c r="L227"/>
      <c r="M227"/>
      <c r="N227"/>
    </row>
    <row r="228" spans="1:14" s="1" customFormat="1" ht="12.75">
      <c r="A228" s="6"/>
      <c r="B228" s="692"/>
      <c r="C228" s="6"/>
      <c r="D228" s="6"/>
      <c r="E228" s="6"/>
      <c r="F228" s="6"/>
      <c r="G228" s="6"/>
      <c r="H228" s="6"/>
      <c r="I228" s="6"/>
      <c r="K228"/>
      <c r="L228"/>
      <c r="M228"/>
      <c r="N228"/>
    </row>
    <row r="229" spans="1:14" s="1" customFormat="1" ht="12.75">
      <c r="A229" s="6"/>
      <c r="B229" s="692"/>
      <c r="C229" s="6"/>
      <c r="D229" s="6"/>
      <c r="E229" s="6"/>
      <c r="F229" s="6"/>
      <c r="G229" s="6"/>
      <c r="H229" s="6"/>
      <c r="I229" s="6"/>
      <c r="K229"/>
      <c r="L229"/>
      <c r="M229"/>
      <c r="N229"/>
    </row>
    <row r="230" spans="1:14" s="1" customFormat="1" ht="12.75">
      <c r="A230" s="6"/>
      <c r="B230" s="692"/>
      <c r="C230" s="6"/>
      <c r="D230" s="6"/>
      <c r="E230" s="6"/>
      <c r="F230" s="6"/>
      <c r="G230" s="6"/>
      <c r="H230" s="6"/>
      <c r="I230" s="6"/>
      <c r="K230"/>
      <c r="L230"/>
      <c r="M230"/>
      <c r="N230"/>
    </row>
    <row r="231" spans="1:14" s="1" customFormat="1" ht="12.75">
      <c r="A231" s="6"/>
      <c r="B231" s="692"/>
      <c r="C231" s="6"/>
      <c r="D231" s="6"/>
      <c r="E231" s="6"/>
      <c r="F231" s="6"/>
      <c r="G231" s="6"/>
      <c r="H231" s="6"/>
      <c r="I231" s="6"/>
      <c r="K231"/>
      <c r="L231"/>
      <c r="M231"/>
      <c r="N231"/>
    </row>
    <row r="232" spans="1:14" s="1" customFormat="1" ht="12.75">
      <c r="A232" s="6"/>
      <c r="B232" s="692"/>
      <c r="C232" s="6"/>
      <c r="D232" s="6"/>
      <c r="E232" s="6"/>
      <c r="F232" s="6"/>
      <c r="G232" s="6"/>
      <c r="H232" s="6"/>
      <c r="I232" s="6"/>
      <c r="K232"/>
      <c r="L232"/>
      <c r="M232"/>
      <c r="N232"/>
    </row>
    <row r="233" spans="1:14" s="1" customFormat="1" ht="12.75">
      <c r="A233" s="6"/>
      <c r="B233" s="692"/>
      <c r="C233" s="6"/>
      <c r="D233" s="6"/>
      <c r="E233" s="6"/>
      <c r="F233" s="6"/>
      <c r="G233" s="6"/>
      <c r="H233" s="6"/>
      <c r="I233" s="6"/>
      <c r="K233"/>
      <c r="L233"/>
      <c r="M233"/>
      <c r="N233"/>
    </row>
    <row r="234" spans="1:14" s="1" customFormat="1" ht="12.75">
      <c r="A234" s="6"/>
      <c r="B234" s="692"/>
      <c r="C234" s="6"/>
      <c r="D234" s="6"/>
      <c r="E234" s="6"/>
      <c r="F234" s="6"/>
      <c r="G234" s="6"/>
      <c r="H234" s="6"/>
      <c r="I234" s="6"/>
      <c r="K234"/>
      <c r="L234"/>
      <c r="M234"/>
      <c r="N234"/>
    </row>
    <row r="235" spans="1:14" s="1" customFormat="1" ht="12.75">
      <c r="A235" s="6"/>
      <c r="B235" s="692"/>
      <c r="C235" s="6"/>
      <c r="D235" s="6"/>
      <c r="E235" s="6"/>
      <c r="F235" s="6"/>
      <c r="G235" s="6"/>
      <c r="H235" s="6"/>
      <c r="I235" s="6"/>
      <c r="K235"/>
      <c r="L235"/>
      <c r="M235"/>
      <c r="N235"/>
    </row>
    <row r="236" spans="1:14" s="1" customFormat="1" ht="12.75">
      <c r="A236" s="6"/>
      <c r="B236" s="692"/>
      <c r="C236" s="6"/>
      <c r="D236" s="6"/>
      <c r="E236" s="6"/>
      <c r="F236" s="6"/>
      <c r="G236" s="6"/>
      <c r="H236" s="6"/>
      <c r="I236" s="6"/>
      <c r="K236"/>
      <c r="L236"/>
      <c r="M236"/>
      <c r="N236"/>
    </row>
    <row r="237" spans="1:14" s="1" customFormat="1" ht="12.75">
      <c r="A237" s="6"/>
      <c r="B237" s="692"/>
      <c r="C237" s="6"/>
      <c r="D237" s="6"/>
      <c r="E237" s="6"/>
      <c r="F237" s="6"/>
      <c r="G237" s="6"/>
      <c r="H237" s="6"/>
      <c r="I237" s="6"/>
      <c r="K237"/>
      <c r="L237"/>
      <c r="M237"/>
      <c r="N237"/>
    </row>
    <row r="238" spans="1:14" s="1" customFormat="1" ht="12.75">
      <c r="A238" s="6"/>
      <c r="B238" s="692"/>
      <c r="C238" s="6"/>
      <c r="D238" s="6"/>
      <c r="E238" s="6"/>
      <c r="F238" s="6"/>
      <c r="G238" s="6"/>
      <c r="H238" s="6"/>
      <c r="I238" s="6"/>
      <c r="K238"/>
      <c r="L238"/>
      <c r="M238"/>
      <c r="N238"/>
    </row>
    <row r="239" spans="1:14" s="1" customFormat="1" ht="12.75">
      <c r="A239" s="6"/>
      <c r="B239" s="692"/>
      <c r="C239" s="6"/>
      <c r="D239" s="6"/>
      <c r="E239" s="6"/>
      <c r="F239" s="6"/>
      <c r="G239" s="6"/>
      <c r="H239" s="6"/>
      <c r="I239" s="6"/>
      <c r="K239"/>
      <c r="L239"/>
      <c r="M239"/>
      <c r="N239"/>
    </row>
    <row r="240" spans="1:14" s="1" customFormat="1" ht="12.75">
      <c r="A240" s="6"/>
      <c r="B240" s="692"/>
      <c r="C240" s="6"/>
      <c r="D240" s="6"/>
      <c r="E240" s="6"/>
      <c r="F240" s="6"/>
      <c r="G240" s="6"/>
      <c r="H240" s="6"/>
      <c r="I240" s="6"/>
      <c r="K240"/>
      <c r="L240"/>
      <c r="M240"/>
      <c r="N240"/>
    </row>
    <row r="241" spans="1:14" s="1" customFormat="1" ht="12.75">
      <c r="A241" s="6"/>
      <c r="B241" s="692"/>
      <c r="C241" s="6"/>
      <c r="D241" s="6"/>
      <c r="E241" s="6"/>
      <c r="F241" s="6"/>
      <c r="G241" s="6"/>
      <c r="H241" s="6"/>
      <c r="I241" s="6"/>
      <c r="K241"/>
      <c r="L241"/>
      <c r="M241"/>
      <c r="N241"/>
    </row>
    <row r="242" spans="1:14" s="1" customFormat="1" ht="12.75">
      <c r="A242" s="6"/>
      <c r="B242" s="692"/>
      <c r="C242" s="6"/>
      <c r="D242" s="6"/>
      <c r="E242" s="6"/>
      <c r="F242" s="6"/>
      <c r="G242" s="6"/>
      <c r="H242" s="6"/>
      <c r="I242" s="6"/>
      <c r="K242"/>
      <c r="L242"/>
      <c r="M242"/>
      <c r="N242"/>
    </row>
    <row r="243" spans="1:14" s="1" customFormat="1" ht="12.75">
      <c r="A243" s="6"/>
      <c r="B243" s="692"/>
      <c r="C243" s="6"/>
      <c r="D243" s="6"/>
      <c r="E243" s="6"/>
      <c r="F243" s="6"/>
      <c r="G243" s="6"/>
      <c r="H243" s="6"/>
      <c r="I243" s="6"/>
      <c r="K243"/>
      <c r="L243"/>
      <c r="M243"/>
      <c r="N243"/>
    </row>
    <row r="244" spans="1:14" s="1" customFormat="1" ht="12.75">
      <c r="A244" s="6"/>
      <c r="B244" s="692"/>
      <c r="C244" s="6"/>
      <c r="D244" s="6"/>
      <c r="E244" s="6"/>
      <c r="F244" s="6"/>
      <c r="G244" s="6"/>
      <c r="H244" s="6"/>
      <c r="I244" s="6"/>
      <c r="K244"/>
      <c r="L244"/>
      <c r="M244"/>
      <c r="N244"/>
    </row>
    <row r="245" spans="1:14" s="1" customFormat="1" ht="12.75">
      <c r="A245" s="6"/>
      <c r="B245" s="692"/>
      <c r="C245" s="6"/>
      <c r="D245" s="6"/>
      <c r="E245" s="6"/>
      <c r="F245" s="6"/>
      <c r="G245" s="6"/>
      <c r="H245" s="6"/>
      <c r="I245" s="6"/>
      <c r="K245"/>
      <c r="L245"/>
      <c r="M245"/>
      <c r="N245"/>
    </row>
    <row r="246" spans="1:14" s="1" customFormat="1" ht="12.75">
      <c r="A246" s="6"/>
      <c r="B246" s="692"/>
      <c r="C246" s="6"/>
      <c r="D246" s="6"/>
      <c r="E246" s="6"/>
      <c r="F246" s="6"/>
      <c r="G246" s="6"/>
      <c r="H246" s="6"/>
      <c r="I246" s="6"/>
      <c r="K246"/>
      <c r="L246"/>
      <c r="M246"/>
      <c r="N246"/>
    </row>
    <row r="247" spans="1:14" s="1" customFormat="1" ht="12.75">
      <c r="A247" s="6"/>
      <c r="B247" s="692"/>
      <c r="C247" s="6"/>
      <c r="D247" s="6"/>
      <c r="E247" s="6"/>
      <c r="F247" s="6"/>
      <c r="G247" s="6"/>
      <c r="H247" s="6"/>
      <c r="I247" s="6"/>
      <c r="K247"/>
      <c r="L247"/>
      <c r="M247"/>
      <c r="N247"/>
    </row>
    <row r="248" spans="1:14" s="1" customFormat="1" ht="12.75">
      <c r="A248" s="6"/>
      <c r="B248" s="692"/>
      <c r="C248" s="6"/>
      <c r="D248" s="6"/>
      <c r="E248" s="6"/>
      <c r="F248" s="6"/>
      <c r="G248" s="6"/>
      <c r="H248" s="6"/>
      <c r="I248" s="6"/>
      <c r="K248"/>
      <c r="L248"/>
      <c r="M248"/>
      <c r="N248"/>
    </row>
    <row r="249" spans="1:14" s="1" customFormat="1" ht="12.75">
      <c r="A249" s="6"/>
      <c r="B249" s="692"/>
      <c r="C249" s="6"/>
      <c r="D249" s="6"/>
      <c r="E249" s="6"/>
      <c r="F249" s="6"/>
      <c r="G249" s="6"/>
      <c r="H249" s="6"/>
      <c r="I249" s="6"/>
      <c r="K249"/>
      <c r="L249"/>
      <c r="M249"/>
      <c r="N249"/>
    </row>
    <row r="250" spans="1:14" s="1" customFormat="1" ht="12.75">
      <c r="A250" s="6"/>
      <c r="B250" s="692"/>
      <c r="C250" s="6"/>
      <c r="D250" s="6"/>
      <c r="E250" s="6"/>
      <c r="F250" s="6"/>
      <c r="G250" s="6"/>
      <c r="H250" s="6"/>
      <c r="I250" s="6"/>
      <c r="K250"/>
      <c r="L250"/>
      <c r="M250"/>
      <c r="N250"/>
    </row>
    <row r="251" spans="1:14" s="1" customFormat="1" ht="12.75">
      <c r="A251" s="6"/>
      <c r="B251" s="692"/>
      <c r="C251" s="6"/>
      <c r="D251" s="6"/>
      <c r="E251" s="6"/>
      <c r="F251" s="6"/>
      <c r="G251" s="6"/>
      <c r="H251" s="6"/>
      <c r="I251" s="6"/>
      <c r="K251"/>
      <c r="L251"/>
      <c r="M251"/>
      <c r="N251"/>
    </row>
    <row r="252" spans="1:14" s="1" customFormat="1" ht="12.75">
      <c r="A252" s="6"/>
      <c r="B252" s="692"/>
      <c r="C252" s="6"/>
      <c r="D252" s="6"/>
      <c r="E252" s="6"/>
      <c r="F252" s="6"/>
      <c r="G252" s="6"/>
      <c r="H252" s="6"/>
      <c r="I252" s="6"/>
      <c r="K252"/>
      <c r="L252"/>
      <c r="M252"/>
      <c r="N252"/>
    </row>
    <row r="253" spans="1:14" s="1" customFormat="1" ht="12.75">
      <c r="A253" s="6"/>
      <c r="B253" s="692"/>
      <c r="C253" s="6"/>
      <c r="D253" s="6"/>
      <c r="E253" s="6"/>
      <c r="F253" s="6"/>
      <c r="G253" s="6"/>
      <c r="H253" s="6"/>
      <c r="I253" s="6"/>
      <c r="K253"/>
      <c r="L253"/>
      <c r="M253"/>
      <c r="N253"/>
    </row>
    <row r="254" spans="1:14" s="1" customFormat="1" ht="12.75">
      <c r="A254" s="6"/>
      <c r="B254" s="692"/>
      <c r="C254" s="6"/>
      <c r="D254" s="6"/>
      <c r="E254" s="6"/>
      <c r="F254" s="6"/>
      <c r="G254" s="6"/>
      <c r="H254" s="6"/>
      <c r="I254" s="6"/>
      <c r="K254"/>
      <c r="L254"/>
      <c r="M254"/>
      <c r="N254"/>
    </row>
    <row r="255" spans="1:14" s="1" customFormat="1" ht="12.75">
      <c r="A255" s="6"/>
      <c r="B255" s="692"/>
      <c r="C255" s="6"/>
      <c r="D255" s="6"/>
      <c r="E255" s="6"/>
      <c r="F255" s="6"/>
      <c r="G255" s="6"/>
      <c r="H255" s="6"/>
      <c r="I255" s="6"/>
      <c r="K255"/>
      <c r="L255"/>
      <c r="M255"/>
      <c r="N255"/>
    </row>
    <row r="256" spans="1:14" s="1" customFormat="1" ht="12.75">
      <c r="A256" s="6"/>
      <c r="B256" s="692"/>
      <c r="C256" s="6"/>
      <c r="D256" s="6"/>
      <c r="E256" s="6"/>
      <c r="F256" s="6"/>
      <c r="G256" s="6"/>
      <c r="H256" s="6"/>
      <c r="I256" s="6"/>
      <c r="K256"/>
      <c r="L256"/>
      <c r="M256"/>
      <c r="N256"/>
    </row>
    <row r="257" spans="1:14" s="1" customFormat="1" ht="12.75">
      <c r="A257" s="6"/>
      <c r="B257" s="692"/>
      <c r="C257" s="6"/>
      <c r="D257" s="6"/>
      <c r="E257" s="6"/>
      <c r="F257" s="6"/>
      <c r="G257" s="6"/>
      <c r="H257" s="6"/>
      <c r="I257" s="6"/>
      <c r="K257"/>
      <c r="L257"/>
      <c r="M257"/>
      <c r="N257"/>
    </row>
    <row r="258" spans="1:14" s="1" customFormat="1" ht="12.75">
      <c r="A258" s="6"/>
      <c r="B258" s="692"/>
      <c r="C258" s="6"/>
      <c r="D258" s="6"/>
      <c r="E258" s="6"/>
      <c r="F258" s="6"/>
      <c r="G258" s="6"/>
      <c r="H258" s="6"/>
      <c r="I258" s="6"/>
      <c r="K258"/>
      <c r="L258"/>
      <c r="M258"/>
      <c r="N258"/>
    </row>
    <row r="259" spans="1:14" s="1" customFormat="1" ht="12.75">
      <c r="A259" s="6"/>
      <c r="B259" s="692"/>
      <c r="C259" s="6"/>
      <c r="D259" s="6"/>
      <c r="E259" s="6"/>
      <c r="F259" s="6"/>
      <c r="G259" s="6"/>
      <c r="H259" s="6"/>
      <c r="I259" s="6"/>
      <c r="K259"/>
      <c r="L259"/>
      <c r="M259"/>
      <c r="N259"/>
    </row>
    <row r="260" spans="1:14" s="1" customFormat="1" ht="12.75">
      <c r="A260" s="6"/>
      <c r="B260" s="692"/>
      <c r="C260" s="6"/>
      <c r="D260" s="6"/>
      <c r="E260" s="6"/>
      <c r="F260" s="6"/>
      <c r="G260" s="6"/>
      <c r="H260" s="6"/>
      <c r="I260" s="6"/>
      <c r="K260"/>
      <c r="L260"/>
      <c r="M260"/>
      <c r="N260"/>
    </row>
    <row r="261" spans="1:14" s="1" customFormat="1" ht="12.75">
      <c r="A261" s="6"/>
      <c r="B261" s="692"/>
      <c r="C261" s="6"/>
      <c r="D261" s="6"/>
      <c r="E261" s="6"/>
      <c r="F261" s="6"/>
      <c r="G261" s="6"/>
      <c r="H261" s="6"/>
      <c r="I261" s="6"/>
      <c r="K261"/>
      <c r="L261"/>
      <c r="M261"/>
      <c r="N261"/>
    </row>
    <row r="262" spans="1:14" s="1" customFormat="1" ht="12.75">
      <c r="A262" s="6"/>
      <c r="B262" s="692"/>
      <c r="C262" s="6"/>
      <c r="D262" s="6"/>
      <c r="E262" s="6"/>
      <c r="F262" s="6"/>
      <c r="G262" s="6"/>
      <c r="H262" s="6"/>
      <c r="I262" s="6"/>
      <c r="K262"/>
      <c r="L262"/>
      <c r="M262"/>
      <c r="N262"/>
    </row>
    <row r="263" spans="1:14" s="1" customFormat="1" ht="12.75">
      <c r="A263" s="6"/>
      <c r="B263" s="692"/>
      <c r="C263" s="6"/>
      <c r="D263" s="6"/>
      <c r="E263" s="6"/>
      <c r="F263" s="6"/>
      <c r="G263" s="6"/>
      <c r="H263" s="6"/>
      <c r="I263" s="6"/>
      <c r="K263"/>
      <c r="L263"/>
      <c r="M263"/>
      <c r="N263"/>
    </row>
    <row r="264" spans="1:14" s="1" customFormat="1" ht="12.75">
      <c r="A264" s="6"/>
      <c r="B264" s="692"/>
      <c r="C264" s="6"/>
      <c r="D264" s="6"/>
      <c r="E264" s="6"/>
      <c r="F264" s="6"/>
      <c r="G264" s="6"/>
      <c r="H264" s="6"/>
      <c r="I264" s="6"/>
      <c r="K264"/>
      <c r="L264"/>
      <c r="M264"/>
      <c r="N264"/>
    </row>
    <row r="265" spans="1:14" s="1" customFormat="1" ht="12.75">
      <c r="A265" s="6"/>
      <c r="B265" s="692"/>
      <c r="C265" s="6"/>
      <c r="D265" s="6"/>
      <c r="E265" s="6"/>
      <c r="F265" s="6"/>
      <c r="G265" s="6"/>
      <c r="H265" s="6"/>
      <c r="I265" s="6"/>
      <c r="K265"/>
      <c r="L265"/>
      <c r="M265"/>
      <c r="N265"/>
    </row>
    <row r="266" spans="1:14" s="1" customFormat="1" ht="12.75">
      <c r="A266" s="6"/>
      <c r="B266" s="692"/>
      <c r="C266" s="6"/>
      <c r="D266" s="6"/>
      <c r="E266" s="6"/>
      <c r="F266" s="6"/>
      <c r="G266" s="6"/>
      <c r="H266" s="6"/>
      <c r="I266" s="6"/>
      <c r="K266"/>
      <c r="L266"/>
      <c r="M266"/>
      <c r="N266"/>
    </row>
    <row r="267" spans="1:14" s="1" customFormat="1" ht="12.75">
      <c r="A267" s="6"/>
      <c r="B267" s="692"/>
      <c r="C267" s="6"/>
      <c r="D267" s="6"/>
      <c r="E267" s="6"/>
      <c r="F267" s="6"/>
      <c r="G267" s="6"/>
      <c r="H267" s="6"/>
      <c r="I267" s="6"/>
      <c r="K267"/>
      <c r="L267"/>
      <c r="M267"/>
      <c r="N267"/>
    </row>
    <row r="268" spans="1:14" s="1" customFormat="1" ht="12.75">
      <c r="A268" s="6"/>
      <c r="B268" s="692"/>
      <c r="C268" s="6"/>
      <c r="D268" s="6"/>
      <c r="E268" s="6"/>
      <c r="F268" s="6"/>
      <c r="G268" s="6"/>
      <c r="H268" s="6"/>
      <c r="I268" s="6"/>
      <c r="K268"/>
      <c r="L268"/>
      <c r="M268"/>
      <c r="N268"/>
    </row>
    <row r="269" spans="1:14" s="1" customFormat="1" ht="12.75">
      <c r="A269" s="6"/>
      <c r="B269" s="692"/>
      <c r="C269" s="6"/>
      <c r="D269" s="6"/>
      <c r="E269" s="6"/>
      <c r="F269" s="6"/>
      <c r="G269" s="6"/>
      <c r="H269" s="6"/>
      <c r="I269" s="6"/>
      <c r="K269"/>
      <c r="L269"/>
      <c r="M269"/>
      <c r="N269"/>
    </row>
    <row r="270" spans="1:14" s="1" customFormat="1" ht="12.75">
      <c r="A270" s="6"/>
      <c r="B270" s="692"/>
      <c r="C270" s="6"/>
      <c r="D270" s="6"/>
      <c r="E270" s="6"/>
      <c r="F270" s="6"/>
      <c r="G270" s="6"/>
      <c r="H270" s="6"/>
      <c r="I270" s="6"/>
      <c r="K270"/>
      <c r="L270"/>
      <c r="M270"/>
      <c r="N270"/>
    </row>
    <row r="271" spans="1:14" s="1" customFormat="1" ht="12.75">
      <c r="A271" s="6"/>
      <c r="B271" s="692"/>
      <c r="C271" s="6"/>
      <c r="D271" s="6"/>
      <c r="E271" s="6"/>
      <c r="F271" s="6"/>
      <c r="G271" s="6"/>
      <c r="H271" s="6"/>
      <c r="I271" s="6"/>
      <c r="K271"/>
      <c r="L271"/>
      <c r="M271"/>
      <c r="N271"/>
    </row>
    <row r="272" spans="1:14" s="1" customFormat="1" ht="12.75">
      <c r="A272" s="6"/>
      <c r="B272" s="692"/>
      <c r="C272" s="6"/>
      <c r="D272" s="6"/>
      <c r="E272" s="6"/>
      <c r="F272" s="6"/>
      <c r="G272" s="6"/>
      <c r="H272" s="6"/>
      <c r="I272" s="6"/>
      <c r="K272"/>
      <c r="L272"/>
      <c r="M272"/>
      <c r="N272"/>
    </row>
    <row r="273" spans="1:14" s="1" customFormat="1" ht="12.75">
      <c r="A273" s="6"/>
      <c r="B273" s="692"/>
      <c r="C273" s="6"/>
      <c r="D273" s="6"/>
      <c r="E273" s="6"/>
      <c r="F273" s="6"/>
      <c r="G273" s="6"/>
      <c r="H273" s="6"/>
      <c r="I273" s="6"/>
      <c r="K273"/>
      <c r="L273"/>
      <c r="M273"/>
      <c r="N273"/>
    </row>
    <row r="274" spans="1:14" s="1" customFormat="1" ht="12.75">
      <c r="A274" s="6"/>
      <c r="B274" s="692"/>
      <c r="C274" s="6"/>
      <c r="D274" s="6"/>
      <c r="E274" s="6"/>
      <c r="F274" s="6"/>
      <c r="G274" s="6"/>
      <c r="H274" s="6"/>
      <c r="I274" s="6"/>
      <c r="K274"/>
      <c r="L274"/>
      <c r="M274"/>
      <c r="N274"/>
    </row>
    <row r="275" spans="1:14" s="1" customFormat="1" ht="12.75">
      <c r="A275" s="6"/>
      <c r="B275" s="692"/>
      <c r="C275" s="6"/>
      <c r="D275" s="6"/>
      <c r="E275" s="6"/>
      <c r="F275" s="6"/>
      <c r="G275" s="6"/>
      <c r="H275" s="6"/>
      <c r="I275" s="6"/>
      <c r="K275"/>
      <c r="L275"/>
      <c r="M275"/>
      <c r="N275"/>
    </row>
    <row r="276" spans="1:14" s="1" customFormat="1" ht="12.75">
      <c r="A276" s="6"/>
      <c r="B276" s="692"/>
      <c r="C276" s="6"/>
      <c r="D276" s="6"/>
      <c r="E276" s="6"/>
      <c r="F276" s="6"/>
      <c r="G276" s="6"/>
      <c r="H276" s="6"/>
      <c r="I276" s="6"/>
      <c r="K276"/>
      <c r="L276"/>
      <c r="M276"/>
      <c r="N276"/>
    </row>
    <row r="277" spans="1:14" s="1" customFormat="1" ht="12.75">
      <c r="A277" s="6"/>
      <c r="B277" s="692"/>
      <c r="C277" s="6"/>
      <c r="D277" s="6"/>
      <c r="E277" s="6"/>
      <c r="F277" s="6"/>
      <c r="G277" s="6"/>
      <c r="H277" s="6"/>
      <c r="I277" s="6"/>
      <c r="K277"/>
      <c r="L277"/>
      <c r="M277"/>
      <c r="N277"/>
    </row>
    <row r="278" spans="1:14" s="1" customFormat="1" ht="12.75">
      <c r="A278" s="6"/>
      <c r="B278" s="692"/>
      <c r="C278" s="6"/>
      <c r="D278" s="6"/>
      <c r="E278" s="6"/>
      <c r="F278" s="6"/>
      <c r="G278" s="6"/>
      <c r="H278" s="6"/>
      <c r="I278" s="6"/>
      <c r="K278"/>
      <c r="L278"/>
      <c r="M278"/>
      <c r="N278"/>
    </row>
    <row r="279" spans="1:14" s="1" customFormat="1" ht="12.75">
      <c r="A279" s="6"/>
      <c r="B279" s="692"/>
      <c r="C279" s="6"/>
      <c r="D279" s="6"/>
      <c r="E279" s="6"/>
      <c r="F279" s="6"/>
      <c r="G279" s="6"/>
      <c r="H279" s="6"/>
      <c r="I279" s="6"/>
      <c r="K279"/>
      <c r="L279"/>
      <c r="M279"/>
      <c r="N279"/>
    </row>
    <row r="280" spans="1:14" s="1" customFormat="1" ht="12.75">
      <c r="A280" s="6"/>
      <c r="B280" s="692"/>
      <c r="C280" s="6"/>
      <c r="D280" s="6"/>
      <c r="E280" s="6"/>
      <c r="F280" s="6"/>
      <c r="G280" s="6"/>
      <c r="H280" s="6"/>
      <c r="I280" s="6"/>
      <c r="K280"/>
      <c r="L280"/>
      <c r="M280"/>
      <c r="N280"/>
    </row>
    <row r="281" spans="1:14" s="1" customFormat="1" ht="12.75">
      <c r="A281" s="6"/>
      <c r="B281" s="692"/>
      <c r="C281" s="6"/>
      <c r="D281" s="6"/>
      <c r="E281" s="6"/>
      <c r="F281" s="6"/>
      <c r="G281" s="6"/>
      <c r="H281" s="6"/>
      <c r="I281" s="6"/>
      <c r="K281"/>
      <c r="L281"/>
      <c r="M281"/>
      <c r="N281"/>
    </row>
    <row r="282" spans="1:14" s="1" customFormat="1" ht="12.75">
      <c r="A282" s="6"/>
      <c r="B282" s="692"/>
      <c r="C282" s="6"/>
      <c r="D282" s="6"/>
      <c r="E282" s="6"/>
      <c r="F282" s="6"/>
      <c r="G282" s="6"/>
      <c r="H282" s="6"/>
      <c r="I282" s="6"/>
      <c r="K282"/>
      <c r="L282"/>
      <c r="M282"/>
      <c r="N282"/>
    </row>
    <row r="283" spans="1:14" s="1" customFormat="1" ht="12.75">
      <c r="A283" s="6"/>
      <c r="B283" s="692"/>
      <c r="C283" s="6"/>
      <c r="D283" s="6"/>
      <c r="E283" s="6"/>
      <c r="F283" s="6"/>
      <c r="G283" s="6"/>
      <c r="H283" s="6"/>
      <c r="I283" s="6"/>
      <c r="K283"/>
      <c r="L283"/>
      <c r="M283"/>
      <c r="N283"/>
    </row>
    <row r="284" spans="1:14" s="1" customFormat="1" ht="12.75">
      <c r="A284" s="6"/>
      <c r="B284" s="692"/>
      <c r="C284" s="6"/>
      <c r="D284" s="6"/>
      <c r="E284" s="6"/>
      <c r="F284" s="6"/>
      <c r="G284" s="6"/>
      <c r="H284" s="6"/>
      <c r="I284" s="6"/>
      <c r="K284"/>
      <c r="L284"/>
      <c r="M284"/>
      <c r="N284"/>
    </row>
    <row r="285" spans="1:14" s="1" customFormat="1" ht="12.75">
      <c r="A285" s="6"/>
      <c r="B285" s="692"/>
      <c r="C285" s="6"/>
      <c r="D285" s="6"/>
      <c r="E285" s="6"/>
      <c r="F285" s="6"/>
      <c r="G285" s="6"/>
      <c r="H285" s="6"/>
      <c r="I285" s="6"/>
      <c r="K285"/>
      <c r="L285"/>
      <c r="M285"/>
      <c r="N285"/>
    </row>
    <row r="286" spans="1:14" s="1" customFormat="1" ht="12.75">
      <c r="A286" s="6"/>
      <c r="B286" s="692"/>
      <c r="C286" s="6"/>
      <c r="D286" s="6"/>
      <c r="E286" s="6"/>
      <c r="F286" s="6"/>
      <c r="G286" s="6"/>
      <c r="H286" s="6"/>
      <c r="I286" s="6"/>
      <c r="K286"/>
      <c r="L286"/>
      <c r="M286"/>
      <c r="N286"/>
    </row>
    <row r="287" spans="1:14" s="1" customFormat="1" ht="12.75">
      <c r="A287" s="6"/>
      <c r="B287" s="692"/>
      <c r="C287" s="6"/>
      <c r="D287" s="6"/>
      <c r="E287" s="6"/>
      <c r="F287" s="6"/>
      <c r="G287" s="6"/>
      <c r="H287" s="6"/>
      <c r="I287" s="6"/>
      <c r="K287"/>
      <c r="L287"/>
      <c r="M287"/>
      <c r="N287"/>
    </row>
    <row r="288" spans="1:14" s="1" customFormat="1" ht="12.75">
      <c r="A288" s="6"/>
      <c r="B288" s="692"/>
      <c r="C288" s="6"/>
      <c r="D288" s="6"/>
      <c r="E288" s="6"/>
      <c r="F288" s="6"/>
      <c r="G288" s="6"/>
      <c r="H288" s="6"/>
      <c r="I288" s="6"/>
      <c r="K288"/>
      <c r="L288"/>
      <c r="M288"/>
      <c r="N288"/>
    </row>
    <row r="289" spans="1:14" s="1" customFormat="1" ht="12.75">
      <c r="A289" s="6"/>
      <c r="B289" s="692"/>
      <c r="C289" s="6"/>
      <c r="D289" s="6"/>
      <c r="E289" s="6"/>
      <c r="F289" s="6"/>
      <c r="G289" s="6"/>
      <c r="H289" s="6"/>
      <c r="I289" s="6"/>
      <c r="K289"/>
      <c r="L289"/>
      <c r="M289"/>
      <c r="N289"/>
    </row>
    <row r="290" spans="1:14" s="1" customFormat="1" ht="12.75">
      <c r="A290" s="6"/>
      <c r="B290" s="692"/>
      <c r="C290" s="6"/>
      <c r="D290" s="6"/>
      <c r="E290" s="6"/>
      <c r="F290" s="6"/>
      <c r="G290" s="6"/>
      <c r="H290" s="6"/>
      <c r="I290" s="6"/>
      <c r="K290"/>
      <c r="L290"/>
      <c r="M290"/>
      <c r="N290"/>
    </row>
    <row r="291" spans="1:14" s="1" customFormat="1" ht="12.75">
      <c r="A291" s="6"/>
      <c r="B291" s="692"/>
      <c r="C291" s="6"/>
      <c r="D291" s="6"/>
      <c r="E291" s="6"/>
      <c r="F291" s="6"/>
      <c r="G291" s="6"/>
      <c r="H291" s="6"/>
      <c r="I291" s="6"/>
      <c r="K291"/>
      <c r="L291"/>
      <c r="M291"/>
      <c r="N291"/>
    </row>
    <row r="292" spans="1:14" s="1" customFormat="1" ht="12.75">
      <c r="A292" s="6"/>
      <c r="B292" s="692"/>
      <c r="C292" s="6"/>
      <c r="D292" s="6"/>
      <c r="E292" s="6"/>
      <c r="F292" s="6"/>
      <c r="G292" s="6"/>
      <c r="H292" s="6"/>
      <c r="I292" s="6"/>
      <c r="K292"/>
      <c r="L292"/>
      <c r="M292"/>
      <c r="N292"/>
    </row>
    <row r="293" spans="1:14" s="1" customFormat="1" ht="12.75">
      <c r="A293" s="6"/>
      <c r="B293" s="692"/>
      <c r="C293" s="6"/>
      <c r="D293" s="6"/>
      <c r="E293" s="6"/>
      <c r="F293" s="6"/>
      <c r="G293" s="6"/>
      <c r="H293" s="6"/>
      <c r="I293" s="6"/>
      <c r="K293"/>
      <c r="L293"/>
      <c r="M293"/>
      <c r="N293"/>
    </row>
    <row r="294" spans="1:14" s="1" customFormat="1" ht="12.75">
      <c r="A294" s="6"/>
      <c r="B294" s="692"/>
      <c r="C294" s="6"/>
      <c r="D294" s="6"/>
      <c r="E294" s="6"/>
      <c r="F294" s="6"/>
      <c r="G294" s="6"/>
      <c r="H294" s="6"/>
      <c r="I294" s="6"/>
      <c r="K294"/>
      <c r="L294"/>
      <c r="M294"/>
      <c r="N294"/>
    </row>
    <row r="295" spans="1:14" s="1" customFormat="1" ht="12.75">
      <c r="A295" s="6"/>
      <c r="B295" s="692"/>
      <c r="C295" s="6"/>
      <c r="D295" s="6"/>
      <c r="E295" s="6"/>
      <c r="F295" s="6"/>
      <c r="G295" s="6"/>
      <c r="H295" s="6"/>
      <c r="I295" s="6"/>
      <c r="K295"/>
      <c r="L295"/>
      <c r="M295"/>
      <c r="N295"/>
    </row>
    <row r="296" spans="1:14" s="1" customFormat="1" ht="12.75">
      <c r="A296" s="6"/>
      <c r="B296" s="692"/>
      <c r="C296" s="6"/>
      <c r="D296" s="6"/>
      <c r="E296" s="6"/>
      <c r="F296" s="6"/>
      <c r="G296" s="6"/>
      <c r="H296" s="6"/>
      <c r="I296" s="6"/>
      <c r="K296"/>
      <c r="L296"/>
      <c r="M296"/>
      <c r="N296"/>
    </row>
    <row r="297" spans="1:14" s="1" customFormat="1" ht="12.75">
      <c r="A297" s="6"/>
      <c r="B297" s="692"/>
      <c r="C297" s="6"/>
      <c r="D297" s="6"/>
      <c r="E297" s="6"/>
      <c r="F297" s="6"/>
      <c r="G297" s="6"/>
      <c r="H297" s="6"/>
      <c r="I297" s="6"/>
      <c r="K297"/>
      <c r="L297"/>
      <c r="M297"/>
      <c r="N297"/>
    </row>
    <row r="298" spans="1:14" s="1" customFormat="1" ht="12.75">
      <c r="A298" s="6"/>
      <c r="B298" s="692"/>
      <c r="C298" s="6"/>
      <c r="D298" s="6"/>
      <c r="E298" s="6"/>
      <c r="F298" s="6"/>
      <c r="G298" s="6"/>
      <c r="H298" s="6"/>
      <c r="I298" s="6"/>
      <c r="K298"/>
      <c r="L298"/>
      <c r="M298"/>
      <c r="N298"/>
    </row>
    <row r="299" spans="1:14" s="1" customFormat="1" ht="12.75">
      <c r="A299" s="6"/>
      <c r="B299" s="692"/>
      <c r="C299" s="6"/>
      <c r="D299" s="6"/>
      <c r="E299" s="6"/>
      <c r="F299" s="6"/>
      <c r="G299" s="6"/>
      <c r="H299" s="6"/>
      <c r="I299" s="6"/>
      <c r="K299"/>
      <c r="L299"/>
      <c r="M299"/>
      <c r="N299"/>
    </row>
    <row r="300" spans="1:14" s="1" customFormat="1" ht="12.75">
      <c r="A300" s="6"/>
      <c r="B300" s="692"/>
      <c r="C300" s="6"/>
      <c r="D300" s="6"/>
      <c r="E300" s="6"/>
      <c r="F300" s="6"/>
      <c r="G300" s="6"/>
      <c r="H300" s="6"/>
      <c r="I300" s="6"/>
      <c r="K300"/>
      <c r="L300"/>
      <c r="M300"/>
      <c r="N300"/>
    </row>
    <row r="301" spans="1:14" s="1" customFormat="1" ht="12.75">
      <c r="A301" s="6"/>
      <c r="B301" s="692"/>
      <c r="C301" s="6"/>
      <c r="D301" s="6"/>
      <c r="E301" s="6"/>
      <c r="F301" s="6"/>
      <c r="G301" s="6"/>
      <c r="H301" s="6"/>
      <c r="I301" s="6"/>
      <c r="K301"/>
      <c r="L301"/>
      <c r="M301"/>
      <c r="N301"/>
    </row>
    <row r="302" spans="1:14" s="1" customFormat="1" ht="12.75">
      <c r="A302" s="6"/>
      <c r="B302" s="692"/>
      <c r="C302" s="6"/>
      <c r="D302" s="6"/>
      <c r="E302" s="6"/>
      <c r="F302" s="6"/>
      <c r="G302" s="6"/>
      <c r="H302" s="6"/>
      <c r="I302" s="6"/>
      <c r="K302"/>
      <c r="L302"/>
      <c r="M302"/>
      <c r="N302"/>
    </row>
    <row r="303" spans="1:14" s="1" customFormat="1" ht="12.75">
      <c r="A303" s="6"/>
      <c r="B303" s="692"/>
      <c r="C303" s="6"/>
      <c r="D303" s="6"/>
      <c r="E303" s="6"/>
      <c r="F303" s="6"/>
      <c r="G303" s="6"/>
      <c r="H303" s="6"/>
      <c r="I303" s="6"/>
      <c r="K303"/>
      <c r="L303"/>
      <c r="M303"/>
      <c r="N303"/>
    </row>
    <row r="304" spans="1:14" s="1" customFormat="1" ht="12.75">
      <c r="A304" s="6"/>
      <c r="B304" s="692"/>
      <c r="C304" s="6"/>
      <c r="D304" s="6"/>
      <c r="E304" s="6"/>
      <c r="F304" s="6"/>
      <c r="G304" s="6"/>
      <c r="H304" s="6"/>
      <c r="I304" s="6"/>
      <c r="K304"/>
      <c r="L304"/>
      <c r="M304"/>
      <c r="N304"/>
    </row>
    <row r="305" spans="1:14" s="1" customFormat="1" ht="12.75">
      <c r="A305" s="6"/>
      <c r="B305" s="692"/>
      <c r="C305" s="6"/>
      <c r="D305" s="6"/>
      <c r="E305" s="6"/>
      <c r="F305" s="6"/>
      <c r="G305" s="6"/>
      <c r="H305" s="6"/>
      <c r="I305" s="6"/>
      <c r="K305"/>
      <c r="L305"/>
      <c r="M305"/>
      <c r="N305"/>
    </row>
    <row r="306" spans="1:14" s="1" customFormat="1" ht="12.75">
      <c r="A306" s="6"/>
      <c r="B306" s="692"/>
      <c r="C306" s="6"/>
      <c r="D306" s="6"/>
      <c r="E306" s="6"/>
      <c r="F306" s="6"/>
      <c r="G306" s="6"/>
      <c r="H306" s="6"/>
      <c r="I306" s="6"/>
      <c r="K306"/>
      <c r="L306"/>
      <c r="M306"/>
      <c r="N306"/>
    </row>
    <row r="307" spans="1:14" s="1" customFormat="1" ht="12.75">
      <c r="A307" s="6"/>
      <c r="B307" s="692"/>
      <c r="C307" s="6"/>
      <c r="D307" s="6"/>
      <c r="E307" s="6"/>
      <c r="F307" s="6"/>
      <c r="G307" s="6"/>
      <c r="H307" s="6"/>
      <c r="I307" s="6"/>
      <c r="K307"/>
      <c r="L307"/>
      <c r="M307"/>
      <c r="N307"/>
    </row>
    <row r="308" spans="1:14" s="1" customFormat="1" ht="12.75">
      <c r="A308" s="6"/>
      <c r="B308" s="692"/>
      <c r="C308" s="6"/>
      <c r="D308" s="6"/>
      <c r="E308" s="6"/>
      <c r="F308" s="6"/>
      <c r="G308" s="6"/>
      <c r="H308" s="6"/>
      <c r="I308" s="6"/>
      <c r="K308"/>
      <c r="L308"/>
      <c r="M308"/>
      <c r="N308"/>
    </row>
    <row r="309" spans="1:14" s="1" customFormat="1" ht="12.75">
      <c r="A309" s="6"/>
      <c r="B309" s="692"/>
      <c r="C309" s="6"/>
      <c r="D309" s="6"/>
      <c r="E309" s="6"/>
      <c r="F309" s="6"/>
      <c r="G309" s="6"/>
      <c r="H309" s="6"/>
      <c r="I309" s="6"/>
      <c r="K309"/>
      <c r="L309"/>
      <c r="M309"/>
      <c r="N309"/>
    </row>
    <row r="310" spans="1:14" s="1" customFormat="1" ht="12.75">
      <c r="A310" s="6"/>
      <c r="B310" s="692"/>
      <c r="C310" s="6"/>
      <c r="D310" s="6"/>
      <c r="E310" s="6"/>
      <c r="F310" s="6"/>
      <c r="G310" s="6"/>
      <c r="H310" s="6"/>
      <c r="I310" s="6"/>
      <c r="K310"/>
      <c r="L310"/>
      <c r="M310"/>
      <c r="N310"/>
    </row>
    <row r="311" spans="1:14" s="1" customFormat="1" ht="12.75">
      <c r="A311" s="6"/>
      <c r="B311" s="692"/>
      <c r="C311" s="6"/>
      <c r="D311" s="6"/>
      <c r="E311" s="6"/>
      <c r="F311" s="6"/>
      <c r="G311" s="6"/>
      <c r="H311" s="6"/>
      <c r="I311" s="6"/>
      <c r="K311"/>
      <c r="L311"/>
      <c r="M311"/>
      <c r="N311"/>
    </row>
    <row r="312" spans="1:14" s="1" customFormat="1" ht="12.75">
      <c r="A312" s="6"/>
      <c r="B312" s="692"/>
      <c r="C312" s="6"/>
      <c r="D312" s="6"/>
      <c r="E312" s="6"/>
      <c r="F312" s="6"/>
      <c r="G312" s="6"/>
      <c r="H312" s="6"/>
      <c r="I312" s="6"/>
      <c r="K312"/>
      <c r="L312"/>
      <c r="M312"/>
      <c r="N312"/>
    </row>
    <row r="313" spans="1:14" s="1" customFormat="1" ht="12.75">
      <c r="A313" s="6"/>
      <c r="B313" s="692"/>
      <c r="C313" s="6"/>
      <c r="D313" s="6"/>
      <c r="E313" s="6"/>
      <c r="F313" s="6"/>
      <c r="G313" s="6"/>
      <c r="H313" s="6"/>
      <c r="I313" s="6"/>
      <c r="K313"/>
      <c r="L313"/>
      <c r="M313"/>
      <c r="N313"/>
    </row>
    <row r="314" spans="1:14" s="1" customFormat="1" ht="12.75">
      <c r="A314" s="6"/>
      <c r="B314" s="692"/>
      <c r="C314" s="6"/>
      <c r="D314" s="6"/>
      <c r="E314" s="6"/>
      <c r="F314" s="6"/>
      <c r="G314" s="6"/>
      <c r="H314" s="6"/>
      <c r="I314" s="6"/>
      <c r="K314"/>
      <c r="L314"/>
      <c r="M314"/>
      <c r="N314"/>
    </row>
    <row r="315" spans="1:14" s="1" customFormat="1" ht="12.75">
      <c r="A315" s="6"/>
      <c r="B315" s="692"/>
      <c r="C315" s="6"/>
      <c r="D315" s="6"/>
      <c r="E315" s="6"/>
      <c r="F315" s="6"/>
      <c r="G315" s="6"/>
      <c r="H315" s="6"/>
      <c r="I315" s="6"/>
      <c r="K315"/>
      <c r="L315"/>
      <c r="M315"/>
      <c r="N315"/>
    </row>
    <row r="316" spans="1:14" s="1" customFormat="1" ht="12.75">
      <c r="A316" s="6"/>
      <c r="B316" s="692"/>
      <c r="C316" s="6"/>
      <c r="D316" s="6"/>
      <c r="E316" s="6"/>
      <c r="F316" s="6"/>
      <c r="G316" s="6"/>
      <c r="H316" s="6"/>
      <c r="I316" s="6"/>
      <c r="K316"/>
      <c r="L316"/>
      <c r="M316"/>
      <c r="N316"/>
    </row>
    <row r="317" spans="1:14" s="1" customFormat="1" ht="12.75">
      <c r="A317" s="6"/>
      <c r="B317" s="692"/>
      <c r="C317" s="6"/>
      <c r="D317" s="6"/>
      <c r="E317" s="6"/>
      <c r="F317" s="6"/>
      <c r="G317" s="6"/>
      <c r="H317" s="6"/>
      <c r="I317" s="6"/>
      <c r="K317"/>
      <c r="L317"/>
      <c r="M317"/>
      <c r="N317"/>
    </row>
    <row r="318" spans="1:14" s="1" customFormat="1" ht="12.75">
      <c r="A318" s="6"/>
      <c r="B318" s="692"/>
      <c r="C318" s="6"/>
      <c r="D318" s="6"/>
      <c r="E318" s="6"/>
      <c r="F318" s="6"/>
      <c r="G318" s="6"/>
      <c r="H318" s="6"/>
      <c r="I318" s="6"/>
      <c r="K318"/>
      <c r="L318"/>
      <c r="M318"/>
      <c r="N318"/>
    </row>
    <row r="319" spans="1:14" s="1" customFormat="1" ht="12.75">
      <c r="A319" s="6"/>
      <c r="B319" s="692"/>
      <c r="C319" s="6"/>
      <c r="D319" s="6"/>
      <c r="E319" s="6"/>
      <c r="F319" s="6"/>
      <c r="G319" s="6"/>
      <c r="H319" s="6"/>
      <c r="I319" s="6"/>
      <c r="K319"/>
      <c r="L319"/>
      <c r="M319"/>
      <c r="N319"/>
    </row>
    <row r="320" spans="1:14" s="1" customFormat="1" ht="12.75">
      <c r="A320" s="6"/>
      <c r="B320" s="692"/>
      <c r="C320" s="6"/>
      <c r="D320" s="6"/>
      <c r="E320" s="6"/>
      <c r="F320" s="6"/>
      <c r="G320" s="6"/>
      <c r="H320" s="6"/>
      <c r="I320" s="6"/>
      <c r="K320"/>
      <c r="L320"/>
      <c r="M320"/>
      <c r="N320"/>
    </row>
    <row r="321" spans="1:14" s="1" customFormat="1" ht="12.75">
      <c r="A321" s="6"/>
      <c r="B321" s="692"/>
      <c r="C321" s="6"/>
      <c r="D321" s="6"/>
      <c r="E321" s="6"/>
      <c r="F321" s="6"/>
      <c r="G321" s="6"/>
      <c r="H321" s="6"/>
      <c r="I321" s="6"/>
      <c r="K321"/>
      <c r="L321"/>
      <c r="M321"/>
      <c r="N321"/>
    </row>
    <row r="322" spans="1:14" s="1" customFormat="1" ht="12.75">
      <c r="A322" s="6"/>
      <c r="B322" s="692"/>
      <c r="C322" s="6"/>
      <c r="D322" s="6"/>
      <c r="E322" s="6"/>
      <c r="F322" s="6"/>
      <c r="G322" s="6"/>
      <c r="H322" s="6"/>
      <c r="I322" s="6"/>
      <c r="K322"/>
      <c r="L322"/>
      <c r="M322"/>
      <c r="N322"/>
    </row>
    <row r="323" spans="1:14" s="1" customFormat="1" ht="12.75">
      <c r="A323" s="6"/>
      <c r="B323" s="692"/>
      <c r="C323" s="6"/>
      <c r="D323" s="6"/>
      <c r="E323" s="6"/>
      <c r="F323" s="6"/>
      <c r="G323" s="6"/>
      <c r="H323" s="6"/>
      <c r="I323" s="6"/>
      <c r="K323"/>
      <c r="L323"/>
      <c r="M323"/>
      <c r="N323"/>
    </row>
    <row r="324" spans="1:14" s="1" customFormat="1" ht="12.75">
      <c r="A324" s="6"/>
      <c r="B324" s="692"/>
      <c r="C324" s="6"/>
      <c r="D324" s="6"/>
      <c r="E324" s="6"/>
      <c r="F324" s="6"/>
      <c r="G324" s="6"/>
      <c r="H324" s="6"/>
      <c r="I324" s="6"/>
      <c r="K324"/>
      <c r="L324"/>
      <c r="M324"/>
      <c r="N324"/>
    </row>
    <row r="325" spans="1:14" s="1" customFormat="1" ht="12.75">
      <c r="A325" s="6"/>
      <c r="B325" s="692"/>
      <c r="C325" s="6"/>
      <c r="D325" s="6"/>
      <c r="E325" s="6"/>
      <c r="F325" s="6"/>
      <c r="G325" s="6"/>
      <c r="H325" s="6"/>
      <c r="I325" s="6"/>
      <c r="K325"/>
      <c r="L325"/>
      <c r="M325"/>
      <c r="N325"/>
    </row>
    <row r="326" spans="1:14" s="1" customFormat="1" ht="12.75">
      <c r="A326" s="6"/>
      <c r="B326" s="692"/>
      <c r="C326" s="6"/>
      <c r="D326" s="6"/>
      <c r="E326" s="6"/>
      <c r="F326" s="6"/>
      <c r="G326" s="6"/>
      <c r="H326" s="6"/>
      <c r="I326" s="6"/>
      <c r="K326"/>
      <c r="L326"/>
      <c r="M326"/>
      <c r="N326"/>
    </row>
    <row r="327" spans="1:14" s="1" customFormat="1" ht="12.75">
      <c r="A327" s="6"/>
      <c r="B327" s="692"/>
      <c r="C327" s="6"/>
      <c r="D327" s="6"/>
      <c r="E327" s="6"/>
      <c r="F327" s="6"/>
      <c r="G327" s="6"/>
      <c r="H327" s="6"/>
      <c r="I327" s="6"/>
      <c r="K327"/>
      <c r="L327"/>
      <c r="M327"/>
      <c r="N327"/>
    </row>
    <row r="328" spans="1:14" s="1" customFormat="1" ht="12.75">
      <c r="A328" s="6"/>
      <c r="B328" s="692"/>
      <c r="C328" s="6"/>
      <c r="D328" s="6"/>
      <c r="E328" s="6"/>
      <c r="F328" s="6"/>
      <c r="G328" s="6"/>
      <c r="H328" s="6"/>
      <c r="I328" s="6"/>
      <c r="K328"/>
      <c r="L328"/>
      <c r="M328"/>
      <c r="N328"/>
    </row>
    <row r="329" spans="1:14" s="1" customFormat="1" ht="12.75">
      <c r="A329" s="6"/>
      <c r="B329" s="692"/>
      <c r="C329" s="6"/>
      <c r="D329" s="6"/>
      <c r="E329" s="6"/>
      <c r="F329" s="6"/>
      <c r="G329" s="6"/>
      <c r="H329" s="6"/>
      <c r="I329" s="6"/>
      <c r="K329"/>
      <c r="L329"/>
      <c r="M329"/>
      <c r="N329"/>
    </row>
    <row r="330" spans="1:14" s="1" customFormat="1" ht="12.75">
      <c r="A330" s="6"/>
      <c r="B330" s="692"/>
      <c r="C330" s="6"/>
      <c r="D330" s="6"/>
      <c r="E330" s="6"/>
      <c r="F330" s="6"/>
      <c r="G330" s="6"/>
      <c r="H330" s="6"/>
      <c r="I330" s="6"/>
      <c r="K330"/>
      <c r="L330"/>
      <c r="M330"/>
      <c r="N330"/>
    </row>
    <row r="331" spans="1:14" s="1" customFormat="1" ht="12.75">
      <c r="A331" s="6"/>
      <c r="B331" s="692"/>
      <c r="C331" s="6"/>
      <c r="D331" s="6"/>
      <c r="E331" s="6"/>
      <c r="F331" s="6"/>
      <c r="G331" s="6"/>
      <c r="H331" s="6"/>
      <c r="I331" s="6"/>
      <c r="K331"/>
      <c r="L331"/>
      <c r="M331"/>
      <c r="N331"/>
    </row>
    <row r="332" spans="1:14" s="1" customFormat="1" ht="12.75">
      <c r="A332" s="6"/>
      <c r="B332" s="692"/>
      <c r="C332" s="6"/>
      <c r="D332" s="6"/>
      <c r="E332" s="6"/>
      <c r="F332" s="6"/>
      <c r="G332" s="6"/>
      <c r="H332" s="6"/>
      <c r="I332" s="6"/>
      <c r="K332"/>
      <c r="L332"/>
      <c r="M332"/>
      <c r="N332"/>
    </row>
    <row r="333" spans="1:14" s="1" customFormat="1" ht="12.75">
      <c r="A333" s="6"/>
      <c r="B333" s="692"/>
      <c r="C333" s="6"/>
      <c r="D333" s="6"/>
      <c r="E333" s="6"/>
      <c r="F333" s="6"/>
      <c r="G333" s="6"/>
      <c r="H333" s="6"/>
      <c r="I333" s="6"/>
      <c r="K333"/>
      <c r="L333"/>
      <c r="M333"/>
      <c r="N333"/>
    </row>
    <row r="334" spans="1:14" s="1" customFormat="1" ht="12.75">
      <c r="A334" s="6"/>
      <c r="B334" s="692"/>
      <c r="C334" s="6"/>
      <c r="D334" s="6"/>
      <c r="E334" s="6"/>
      <c r="F334" s="6"/>
      <c r="G334" s="6"/>
      <c r="H334" s="6"/>
      <c r="I334" s="6"/>
      <c r="K334"/>
      <c r="L334"/>
      <c r="M334"/>
      <c r="N334"/>
    </row>
    <row r="335" spans="1:14" s="1" customFormat="1" ht="12.75">
      <c r="A335" s="6"/>
      <c r="B335" s="692"/>
      <c r="C335" s="6"/>
      <c r="D335" s="6"/>
      <c r="E335" s="6"/>
      <c r="F335" s="6"/>
      <c r="G335" s="6"/>
      <c r="H335" s="6"/>
      <c r="I335" s="6"/>
      <c r="K335"/>
      <c r="L335"/>
      <c r="M335"/>
      <c r="N335"/>
    </row>
    <row r="336" spans="1:14" s="1" customFormat="1" ht="12.75">
      <c r="A336" s="6"/>
      <c r="B336" s="692"/>
      <c r="C336" s="6"/>
      <c r="D336" s="6"/>
      <c r="E336" s="6"/>
      <c r="F336" s="6"/>
      <c r="G336" s="6"/>
      <c r="H336" s="6"/>
      <c r="I336" s="6"/>
      <c r="K336"/>
      <c r="L336"/>
      <c r="M336"/>
      <c r="N336"/>
    </row>
    <row r="337" spans="1:14" s="1" customFormat="1" ht="12.75">
      <c r="A337" s="6"/>
      <c r="B337" s="692"/>
      <c r="C337" s="6"/>
      <c r="D337" s="6"/>
      <c r="E337" s="6"/>
      <c r="F337" s="6"/>
      <c r="G337" s="6"/>
      <c r="H337" s="6"/>
      <c r="I337" s="6"/>
      <c r="K337"/>
      <c r="L337"/>
      <c r="M337"/>
      <c r="N337"/>
    </row>
    <row r="338" spans="1:14" s="1" customFormat="1" ht="12.75">
      <c r="A338" s="6"/>
      <c r="B338" s="692"/>
      <c r="C338" s="6"/>
      <c r="D338" s="6"/>
      <c r="E338" s="6"/>
      <c r="F338" s="6"/>
      <c r="G338" s="6"/>
      <c r="H338" s="6"/>
      <c r="I338" s="6"/>
      <c r="K338"/>
      <c r="L338"/>
      <c r="M338"/>
      <c r="N338"/>
    </row>
    <row r="339" spans="1:14" s="1" customFormat="1" ht="12.75">
      <c r="A339" s="6"/>
      <c r="B339" s="692"/>
      <c r="C339" s="6"/>
      <c r="D339" s="6"/>
      <c r="E339" s="6"/>
      <c r="F339" s="6"/>
      <c r="G339" s="6"/>
      <c r="H339" s="6"/>
      <c r="I339" s="6"/>
      <c r="K339"/>
      <c r="L339"/>
      <c r="M339"/>
      <c r="N339"/>
    </row>
    <row r="340" spans="1:14" s="1" customFormat="1" ht="12.75">
      <c r="A340" s="6"/>
      <c r="B340" s="692"/>
      <c r="C340" s="6"/>
      <c r="D340" s="6"/>
      <c r="E340" s="6"/>
      <c r="F340" s="6"/>
      <c r="G340" s="6"/>
      <c r="H340" s="6"/>
      <c r="I340" s="6"/>
      <c r="K340"/>
      <c r="L340"/>
      <c r="M340"/>
      <c r="N340"/>
    </row>
    <row r="341" spans="1:14" s="1" customFormat="1" ht="12.75">
      <c r="A341" s="6"/>
      <c r="B341" s="692"/>
      <c r="C341" s="6"/>
      <c r="D341" s="6"/>
      <c r="E341" s="6"/>
      <c r="F341" s="6"/>
      <c r="G341" s="6"/>
      <c r="H341" s="6"/>
      <c r="I341" s="6"/>
      <c r="K341"/>
      <c r="L341"/>
      <c r="M341"/>
      <c r="N341"/>
    </row>
    <row r="342" spans="1:14" s="1" customFormat="1" ht="12.75">
      <c r="A342" s="6"/>
      <c r="B342" s="692"/>
      <c r="C342" s="6"/>
      <c r="D342" s="6"/>
      <c r="E342" s="6"/>
      <c r="F342" s="6"/>
      <c r="G342" s="6"/>
      <c r="H342" s="6"/>
      <c r="I342" s="6"/>
      <c r="K342"/>
      <c r="L342"/>
      <c r="M342"/>
      <c r="N342"/>
    </row>
    <row r="343" spans="1:14" s="1" customFormat="1" ht="12.75">
      <c r="A343" s="6"/>
      <c r="B343" s="692"/>
      <c r="C343" s="6"/>
      <c r="D343" s="6"/>
      <c r="E343" s="6"/>
      <c r="F343" s="6"/>
      <c r="G343" s="6"/>
      <c r="H343" s="6"/>
      <c r="I343" s="6"/>
      <c r="K343"/>
      <c r="L343"/>
      <c r="M343"/>
      <c r="N343"/>
    </row>
    <row r="344" spans="1:14" s="1" customFormat="1" ht="12.75">
      <c r="A344" s="6"/>
      <c r="B344" s="692"/>
      <c r="C344" s="6"/>
      <c r="D344" s="6"/>
      <c r="E344" s="6"/>
      <c r="F344" s="6"/>
      <c r="G344" s="6"/>
      <c r="H344" s="6"/>
      <c r="I344" s="6"/>
      <c r="K344"/>
      <c r="L344"/>
      <c r="M344"/>
      <c r="N344"/>
    </row>
    <row r="345" spans="1:14" s="1" customFormat="1" ht="12.75">
      <c r="A345" s="6"/>
      <c r="B345" s="692"/>
      <c r="C345" s="6"/>
      <c r="D345" s="6"/>
      <c r="E345" s="6"/>
      <c r="F345" s="6"/>
      <c r="G345" s="6"/>
      <c r="H345" s="6"/>
      <c r="I345" s="6"/>
      <c r="K345"/>
      <c r="L345"/>
      <c r="M345"/>
      <c r="N345"/>
    </row>
    <row r="346" spans="1:14" s="1" customFormat="1" ht="12.75">
      <c r="A346" s="6"/>
      <c r="B346" s="692"/>
      <c r="C346" s="6"/>
      <c r="D346" s="6"/>
      <c r="E346" s="6"/>
      <c r="F346" s="6"/>
      <c r="G346" s="6"/>
      <c r="H346" s="6"/>
      <c r="I346" s="6"/>
      <c r="K346"/>
      <c r="L346"/>
      <c r="M346"/>
      <c r="N346"/>
    </row>
    <row r="347" spans="1:14" s="1" customFormat="1" ht="12.75">
      <c r="A347" s="6"/>
      <c r="B347" s="692"/>
      <c r="C347" s="6"/>
      <c r="D347" s="6"/>
      <c r="E347" s="6"/>
      <c r="F347" s="6"/>
      <c r="G347" s="6"/>
      <c r="H347" s="6"/>
      <c r="I347" s="6"/>
      <c r="K347"/>
      <c r="L347"/>
      <c r="M347"/>
      <c r="N347"/>
    </row>
    <row r="348" spans="1:14" s="1" customFormat="1" ht="12.75">
      <c r="A348" s="6"/>
      <c r="B348" s="692"/>
      <c r="C348" s="6"/>
      <c r="D348" s="6"/>
      <c r="E348" s="6"/>
      <c r="F348" s="6"/>
      <c r="G348" s="6"/>
      <c r="H348" s="6"/>
      <c r="I348" s="6"/>
      <c r="K348"/>
      <c r="L348"/>
      <c r="M348"/>
      <c r="N348"/>
    </row>
    <row r="349" spans="1:14" s="1" customFormat="1" ht="12.75">
      <c r="A349" s="6"/>
      <c r="B349" s="692"/>
      <c r="C349" s="6"/>
      <c r="D349" s="6"/>
      <c r="E349" s="6"/>
      <c r="F349" s="6"/>
      <c r="G349" s="6"/>
      <c r="H349" s="6"/>
      <c r="I349" s="6"/>
      <c r="K349"/>
      <c r="L349"/>
      <c r="M349"/>
      <c r="N349"/>
    </row>
    <row r="350" spans="1:14" s="1" customFormat="1" ht="12.75">
      <c r="A350" s="6"/>
      <c r="B350" s="692"/>
      <c r="C350" s="6"/>
      <c r="D350" s="6"/>
      <c r="E350" s="6"/>
      <c r="F350" s="6"/>
      <c r="G350" s="6"/>
      <c r="H350" s="6"/>
      <c r="I350" s="6"/>
      <c r="K350"/>
      <c r="L350"/>
      <c r="M350"/>
      <c r="N350"/>
    </row>
    <row r="351" spans="1:14" s="1" customFormat="1" ht="12.75">
      <c r="A351" s="6"/>
      <c r="B351" s="692"/>
      <c r="C351" s="6"/>
      <c r="D351" s="6"/>
      <c r="E351" s="6"/>
      <c r="F351" s="6"/>
      <c r="G351" s="6"/>
      <c r="H351" s="6"/>
      <c r="I351" s="6"/>
      <c r="K351"/>
      <c r="L351"/>
      <c r="M351"/>
      <c r="N351"/>
    </row>
    <row r="352" spans="1:14" s="1" customFormat="1" ht="12.75">
      <c r="A352" s="6"/>
      <c r="B352" s="692"/>
      <c r="C352" s="6"/>
      <c r="D352" s="6"/>
      <c r="E352" s="6"/>
      <c r="F352" s="6"/>
      <c r="G352" s="6"/>
      <c r="H352" s="6"/>
      <c r="I352" s="6"/>
      <c r="K352"/>
      <c r="L352"/>
      <c r="M352"/>
      <c r="N352"/>
    </row>
    <row r="353" spans="1:14" s="1" customFormat="1" ht="12.75">
      <c r="A353" s="6"/>
      <c r="B353" s="692"/>
      <c r="C353" s="6"/>
      <c r="D353" s="6"/>
      <c r="E353" s="6"/>
      <c r="F353" s="6"/>
      <c r="G353" s="6"/>
      <c r="H353" s="6"/>
      <c r="I353" s="6"/>
      <c r="K353"/>
      <c r="L353"/>
      <c r="M353"/>
      <c r="N353"/>
    </row>
    <row r="354" spans="1:14" s="1" customFormat="1" ht="12.75">
      <c r="A354" s="6"/>
      <c r="B354" s="692"/>
      <c r="C354" s="6"/>
      <c r="D354" s="6"/>
      <c r="E354" s="6"/>
      <c r="F354" s="6"/>
      <c r="G354" s="6"/>
      <c r="H354" s="6"/>
      <c r="I354" s="6"/>
      <c r="K354"/>
      <c r="L354"/>
      <c r="M354"/>
      <c r="N354"/>
    </row>
    <row r="355" spans="1:14" s="1" customFormat="1" ht="12.75">
      <c r="A355" s="6"/>
      <c r="B355" s="692"/>
      <c r="C355" s="6"/>
      <c r="D355" s="6"/>
      <c r="E355" s="6"/>
      <c r="F355" s="6"/>
      <c r="G355" s="6"/>
      <c r="H355" s="6"/>
      <c r="I355" s="6"/>
      <c r="K355"/>
      <c r="L355"/>
      <c r="M355"/>
      <c r="N355"/>
    </row>
    <row r="356" spans="1:14" s="1" customFormat="1" ht="12.75">
      <c r="A356" s="6"/>
      <c r="B356" s="692"/>
      <c r="C356" s="6"/>
      <c r="D356" s="6"/>
      <c r="E356" s="6"/>
      <c r="F356" s="6"/>
      <c r="G356" s="6"/>
      <c r="H356" s="6"/>
      <c r="I356" s="6"/>
      <c r="K356"/>
      <c r="L356"/>
      <c r="M356"/>
      <c r="N356"/>
    </row>
    <row r="357" spans="1:14" s="1" customFormat="1" ht="12.75">
      <c r="A357" s="6"/>
      <c r="B357" s="692"/>
      <c r="C357" s="6"/>
      <c r="D357" s="6"/>
      <c r="E357" s="6"/>
      <c r="F357" s="6"/>
      <c r="G357" s="6"/>
      <c r="H357" s="6"/>
      <c r="I357" s="6"/>
      <c r="K357"/>
      <c r="L357"/>
      <c r="M357"/>
      <c r="N357"/>
    </row>
    <row r="358" spans="1:14" s="1" customFormat="1" ht="12.75">
      <c r="A358" s="6"/>
      <c r="B358" s="692"/>
      <c r="C358" s="6"/>
      <c r="D358" s="6"/>
      <c r="E358" s="6"/>
      <c r="F358" s="6"/>
      <c r="G358" s="6"/>
      <c r="H358" s="6"/>
      <c r="I358" s="6"/>
      <c r="K358"/>
      <c r="L358"/>
      <c r="M358"/>
      <c r="N358"/>
    </row>
    <row r="359" spans="1:14" s="1" customFormat="1" ht="12.75">
      <c r="A359" s="6"/>
      <c r="B359" s="692"/>
      <c r="C359" s="6"/>
      <c r="D359" s="6"/>
      <c r="E359" s="6"/>
      <c r="F359" s="6"/>
      <c r="G359" s="6"/>
      <c r="H359" s="6"/>
      <c r="I359" s="6"/>
      <c r="K359"/>
      <c r="L359"/>
      <c r="M359"/>
      <c r="N359"/>
    </row>
    <row r="360" spans="1:14" s="1" customFormat="1" ht="12.75">
      <c r="A360" s="6"/>
      <c r="B360" s="692"/>
      <c r="C360" s="6"/>
      <c r="D360" s="6"/>
      <c r="E360" s="6"/>
      <c r="F360" s="6"/>
      <c r="G360" s="6"/>
      <c r="H360" s="6"/>
      <c r="I360" s="6"/>
      <c r="K360"/>
      <c r="L360"/>
      <c r="M360"/>
      <c r="N360"/>
    </row>
    <row r="361" spans="1:14" s="1" customFormat="1" ht="12.75">
      <c r="A361" s="6"/>
      <c r="B361" s="692"/>
      <c r="C361" s="6"/>
      <c r="D361" s="6"/>
      <c r="E361" s="6"/>
      <c r="F361" s="6"/>
      <c r="G361" s="6"/>
      <c r="H361" s="6"/>
      <c r="I361" s="6"/>
      <c r="K361"/>
      <c r="L361"/>
      <c r="M361"/>
      <c r="N361"/>
    </row>
    <row r="362" spans="1:14" s="1" customFormat="1" ht="12.75">
      <c r="A362" s="6"/>
      <c r="B362" s="692"/>
      <c r="C362" s="6"/>
      <c r="D362" s="6"/>
      <c r="E362" s="6"/>
      <c r="F362" s="6"/>
      <c r="G362" s="6"/>
      <c r="H362" s="6"/>
      <c r="I362" s="6"/>
      <c r="K362"/>
      <c r="L362"/>
      <c r="M362"/>
      <c r="N362"/>
    </row>
    <row r="363" spans="1:14" s="1" customFormat="1" ht="12.75">
      <c r="A363" s="6"/>
      <c r="B363" s="692"/>
      <c r="C363" s="6"/>
      <c r="D363" s="6"/>
      <c r="E363" s="6"/>
      <c r="F363" s="6"/>
      <c r="G363" s="6"/>
      <c r="H363" s="6"/>
      <c r="I363" s="6"/>
      <c r="K363"/>
      <c r="L363"/>
      <c r="M363"/>
      <c r="N363"/>
    </row>
    <row r="364" spans="1:14" s="1" customFormat="1" ht="12.75">
      <c r="A364" s="6"/>
      <c r="B364" s="692"/>
      <c r="C364" s="6"/>
      <c r="D364" s="6"/>
      <c r="E364" s="6"/>
      <c r="F364" s="6"/>
      <c r="G364" s="6"/>
      <c r="H364" s="6"/>
      <c r="I364" s="6"/>
      <c r="K364"/>
      <c r="L364"/>
      <c r="M364"/>
      <c r="N364"/>
    </row>
    <row r="365" spans="1:14" s="1" customFormat="1" ht="12.75">
      <c r="A365" s="6"/>
      <c r="B365" s="692"/>
      <c r="C365" s="6"/>
      <c r="D365" s="6"/>
      <c r="E365" s="6"/>
      <c r="F365" s="6"/>
      <c r="G365" s="6"/>
      <c r="H365" s="6"/>
      <c r="I365" s="6"/>
      <c r="K365"/>
      <c r="L365"/>
      <c r="M365"/>
      <c r="N365"/>
    </row>
    <row r="366" spans="1:14" s="1" customFormat="1" ht="12.75">
      <c r="A366" s="6"/>
      <c r="B366" s="692"/>
      <c r="C366" s="6"/>
      <c r="D366" s="6"/>
      <c r="E366" s="6"/>
      <c r="F366" s="6"/>
      <c r="G366" s="6"/>
      <c r="H366" s="6"/>
      <c r="I366" s="6"/>
      <c r="K366"/>
      <c r="L366"/>
      <c r="M366"/>
      <c r="N366"/>
    </row>
    <row r="367" spans="1:14" s="1" customFormat="1" ht="12.75">
      <c r="A367" s="6"/>
      <c r="B367" s="692"/>
      <c r="C367" s="6"/>
      <c r="D367" s="6"/>
      <c r="E367" s="6"/>
      <c r="F367" s="6"/>
      <c r="G367" s="6"/>
      <c r="H367" s="6"/>
      <c r="I367" s="6"/>
      <c r="K367"/>
      <c r="L367"/>
      <c r="M367"/>
      <c r="N367"/>
    </row>
    <row r="368" spans="1:14" s="1" customFormat="1" ht="12.75">
      <c r="A368" s="6"/>
      <c r="B368" s="692"/>
      <c r="C368" s="6"/>
      <c r="D368" s="6"/>
      <c r="E368" s="6"/>
      <c r="F368" s="6"/>
      <c r="G368" s="6"/>
      <c r="H368" s="6"/>
      <c r="I368" s="6"/>
      <c r="K368"/>
      <c r="L368"/>
      <c r="M368"/>
      <c r="N368"/>
    </row>
    <row r="369" spans="1:14" s="1" customFormat="1" ht="12.75">
      <c r="A369" s="6"/>
      <c r="B369" s="692"/>
      <c r="C369" s="6"/>
      <c r="D369" s="6"/>
      <c r="E369" s="6"/>
      <c r="F369" s="6"/>
      <c r="G369" s="6"/>
      <c r="H369" s="6"/>
      <c r="I369" s="6"/>
      <c r="K369"/>
      <c r="L369"/>
      <c r="M369"/>
      <c r="N369"/>
    </row>
    <row r="370" spans="1:14" s="1" customFormat="1" ht="12.75">
      <c r="A370" s="6"/>
      <c r="B370" s="692"/>
      <c r="C370" s="6"/>
      <c r="D370" s="6"/>
      <c r="E370" s="6"/>
      <c r="F370" s="6"/>
      <c r="G370" s="6"/>
      <c r="H370" s="6"/>
      <c r="I370" s="6"/>
      <c r="K370"/>
      <c r="L370"/>
      <c r="M370"/>
      <c r="N370"/>
    </row>
    <row r="371" spans="1:14" s="1" customFormat="1" ht="12.75">
      <c r="A371" s="6"/>
      <c r="B371" s="692"/>
      <c r="C371" s="6"/>
      <c r="D371" s="6"/>
      <c r="E371" s="6"/>
      <c r="F371" s="6"/>
      <c r="G371" s="6"/>
      <c r="H371" s="6"/>
      <c r="I371" s="6"/>
      <c r="K371"/>
      <c r="L371"/>
      <c r="M371"/>
      <c r="N371"/>
    </row>
    <row r="372" spans="1:14" s="1" customFormat="1" ht="12.75">
      <c r="A372" s="6"/>
      <c r="B372" s="692"/>
      <c r="C372" s="6"/>
      <c r="D372" s="6"/>
      <c r="E372" s="6"/>
      <c r="F372" s="6"/>
      <c r="G372" s="6"/>
      <c r="H372" s="6"/>
      <c r="I372" s="6"/>
      <c r="K372"/>
      <c r="L372"/>
      <c r="M372"/>
      <c r="N372"/>
    </row>
    <row r="373" spans="1:14" s="1" customFormat="1" ht="12.75">
      <c r="A373" s="6"/>
      <c r="B373" s="692"/>
      <c r="C373" s="6"/>
      <c r="D373" s="6"/>
      <c r="E373" s="6"/>
      <c r="F373" s="6"/>
      <c r="G373" s="6"/>
      <c r="H373" s="6"/>
      <c r="I373" s="6"/>
      <c r="K373"/>
      <c r="L373"/>
      <c r="M373"/>
      <c r="N373"/>
    </row>
    <row r="374" spans="1:14" s="1" customFormat="1" ht="12.75">
      <c r="A374" s="6"/>
      <c r="B374" s="692"/>
      <c r="C374" s="6"/>
      <c r="D374" s="6"/>
      <c r="E374" s="6"/>
      <c r="F374" s="6"/>
      <c r="G374" s="6"/>
      <c r="H374" s="6"/>
      <c r="I374" s="6"/>
      <c r="K374"/>
      <c r="L374"/>
      <c r="M374"/>
      <c r="N374"/>
    </row>
    <row r="375" spans="1:14" s="1" customFormat="1" ht="12.75">
      <c r="A375" s="6"/>
      <c r="B375" s="692"/>
      <c r="C375" s="6"/>
      <c r="D375" s="6"/>
      <c r="E375" s="6"/>
      <c r="F375" s="6"/>
      <c r="G375" s="6"/>
      <c r="H375" s="6"/>
      <c r="I375" s="6"/>
      <c r="K375"/>
      <c r="L375"/>
      <c r="M375"/>
      <c r="N375"/>
    </row>
    <row r="376" spans="1:14" s="1" customFormat="1" ht="12.75">
      <c r="A376" s="6"/>
      <c r="B376" s="692"/>
      <c r="C376" s="6"/>
      <c r="D376" s="6"/>
      <c r="E376" s="6"/>
      <c r="F376" s="6"/>
      <c r="G376" s="6"/>
      <c r="H376" s="6"/>
      <c r="I376" s="6"/>
      <c r="K376"/>
      <c r="L376"/>
      <c r="M376"/>
      <c r="N376"/>
    </row>
    <row r="377" spans="1:14" s="1" customFormat="1" ht="12.75">
      <c r="A377" s="6"/>
      <c r="B377" s="692"/>
      <c r="C377" s="6"/>
      <c r="D377" s="6"/>
      <c r="E377" s="6"/>
      <c r="F377" s="6"/>
      <c r="G377" s="6"/>
      <c r="H377" s="6"/>
      <c r="I377" s="6"/>
      <c r="K377"/>
      <c r="L377"/>
      <c r="M377"/>
      <c r="N377"/>
    </row>
    <row r="378" spans="1:14" s="1" customFormat="1" ht="12.75">
      <c r="A378" s="6"/>
      <c r="B378" s="692"/>
      <c r="C378" s="6"/>
      <c r="D378" s="6"/>
      <c r="E378" s="6"/>
      <c r="F378" s="6"/>
      <c r="G378" s="6"/>
      <c r="H378" s="6"/>
      <c r="I378" s="6"/>
      <c r="K378"/>
      <c r="L378"/>
      <c r="M378"/>
      <c r="N378"/>
    </row>
    <row r="379" spans="1:14" s="1" customFormat="1" ht="12.75">
      <c r="A379" s="6"/>
      <c r="B379" s="692"/>
      <c r="C379" s="6"/>
      <c r="D379" s="6"/>
      <c r="E379" s="6"/>
      <c r="F379" s="6"/>
      <c r="G379" s="6"/>
      <c r="H379" s="6"/>
      <c r="I379" s="6"/>
      <c r="K379"/>
      <c r="L379"/>
      <c r="M379"/>
      <c r="N379"/>
    </row>
    <row r="380" spans="1:14" s="1" customFormat="1" ht="12.75">
      <c r="A380" s="6"/>
      <c r="B380" s="692"/>
      <c r="C380" s="6"/>
      <c r="D380" s="6"/>
      <c r="E380" s="6"/>
      <c r="F380" s="6"/>
      <c r="G380" s="6"/>
      <c r="H380" s="6"/>
      <c r="I380" s="6"/>
      <c r="K380"/>
      <c r="L380"/>
      <c r="M380"/>
      <c r="N380"/>
    </row>
    <row r="381" spans="1:14" s="1" customFormat="1" ht="12.75">
      <c r="A381" s="6"/>
      <c r="B381" s="692"/>
      <c r="C381" s="6"/>
      <c r="D381" s="6"/>
      <c r="E381" s="6"/>
      <c r="F381" s="6"/>
      <c r="G381" s="6"/>
      <c r="H381" s="6"/>
      <c r="I381" s="6"/>
      <c r="K381"/>
      <c r="L381"/>
      <c r="M381"/>
      <c r="N381"/>
    </row>
    <row r="382" spans="1:14" s="1" customFormat="1" ht="12.75">
      <c r="A382" s="6"/>
      <c r="B382" s="692"/>
      <c r="C382" s="6"/>
      <c r="D382" s="6"/>
      <c r="E382" s="6"/>
      <c r="F382" s="6"/>
      <c r="G382" s="6"/>
      <c r="H382" s="6"/>
      <c r="I382" s="6"/>
      <c r="K382"/>
      <c r="L382"/>
      <c r="M382"/>
      <c r="N382"/>
    </row>
    <row r="383" spans="1:14" s="1" customFormat="1" ht="12.75">
      <c r="A383" s="6"/>
      <c r="B383" s="692"/>
      <c r="C383" s="6"/>
      <c r="D383" s="6"/>
      <c r="E383" s="6"/>
      <c r="F383" s="6"/>
      <c r="G383" s="6"/>
      <c r="H383" s="6"/>
      <c r="I383" s="6"/>
      <c r="K383"/>
      <c r="L383"/>
      <c r="M383"/>
      <c r="N383"/>
    </row>
    <row r="384" spans="1:14" s="1" customFormat="1" ht="12.75">
      <c r="A384" s="6"/>
      <c r="B384" s="692"/>
      <c r="C384" s="6"/>
      <c r="D384" s="6"/>
      <c r="E384" s="6"/>
      <c r="F384" s="6"/>
      <c r="G384" s="6"/>
      <c r="H384" s="6"/>
      <c r="I384" s="6"/>
      <c r="K384"/>
      <c r="L384"/>
      <c r="M384"/>
      <c r="N384"/>
    </row>
    <row r="385" spans="1:14" s="1" customFormat="1" ht="12.75">
      <c r="A385" s="6"/>
      <c r="B385" s="692"/>
      <c r="C385" s="6"/>
      <c r="D385" s="6"/>
      <c r="E385" s="6"/>
      <c r="F385" s="6"/>
      <c r="G385" s="6"/>
      <c r="H385" s="6"/>
      <c r="I385" s="6"/>
      <c r="K385"/>
      <c r="L385"/>
      <c r="M385"/>
      <c r="N385"/>
    </row>
    <row r="386" spans="1:14" s="1" customFormat="1" ht="12.75">
      <c r="A386" s="6"/>
      <c r="B386" s="692"/>
      <c r="C386" s="6"/>
      <c r="D386" s="6"/>
      <c r="E386" s="6"/>
      <c r="F386" s="6"/>
      <c r="G386" s="6"/>
      <c r="H386" s="6"/>
      <c r="I386" s="6"/>
      <c r="K386"/>
      <c r="L386"/>
      <c r="M386"/>
      <c r="N386"/>
    </row>
    <row r="387" spans="1:14" s="1" customFormat="1" ht="12.75">
      <c r="A387" s="6"/>
      <c r="B387" s="692"/>
      <c r="C387" s="6"/>
      <c r="D387" s="6"/>
      <c r="E387" s="6"/>
      <c r="F387" s="6"/>
      <c r="G387" s="6"/>
      <c r="H387" s="6"/>
      <c r="I387" s="6"/>
      <c r="K387"/>
      <c r="L387"/>
      <c r="M387"/>
      <c r="N387"/>
    </row>
    <row r="388" spans="1:14" s="1" customFormat="1" ht="12.75">
      <c r="A388" s="6"/>
      <c r="B388" s="692"/>
      <c r="C388" s="6"/>
      <c r="D388" s="6"/>
      <c r="E388" s="6"/>
      <c r="F388" s="6"/>
      <c r="G388" s="6"/>
      <c r="H388" s="6"/>
      <c r="I388" s="6"/>
      <c r="K388"/>
      <c r="L388"/>
      <c r="M388"/>
      <c r="N388"/>
    </row>
    <row r="389" spans="1:14" s="1" customFormat="1" ht="12.75">
      <c r="A389" s="6"/>
      <c r="B389" s="692"/>
      <c r="C389" s="6"/>
      <c r="D389" s="6"/>
      <c r="E389" s="6"/>
      <c r="F389" s="6"/>
      <c r="G389" s="6"/>
      <c r="H389" s="6"/>
      <c r="I389" s="6"/>
      <c r="K389"/>
      <c r="L389"/>
      <c r="M389"/>
      <c r="N389"/>
    </row>
    <row r="390" spans="1:14" s="1" customFormat="1" ht="12.75">
      <c r="A390" s="6"/>
      <c r="B390" s="692"/>
      <c r="C390" s="6"/>
      <c r="D390" s="6"/>
      <c r="E390" s="6"/>
      <c r="F390" s="6"/>
      <c r="G390" s="6"/>
      <c r="H390" s="6"/>
      <c r="I390" s="6"/>
      <c r="K390"/>
      <c r="L390"/>
      <c r="M390"/>
      <c r="N390"/>
    </row>
    <row r="391" spans="1:14" s="1" customFormat="1" ht="12.75">
      <c r="A391" s="6"/>
      <c r="B391" s="692"/>
      <c r="C391" s="6"/>
      <c r="D391" s="6"/>
      <c r="E391" s="6"/>
      <c r="F391" s="6"/>
      <c r="G391" s="6"/>
      <c r="H391" s="6"/>
      <c r="I391" s="6"/>
      <c r="K391"/>
      <c r="L391"/>
      <c r="M391"/>
      <c r="N391"/>
    </row>
    <row r="392" spans="1:14" s="1" customFormat="1" ht="12.75">
      <c r="A392" s="6"/>
      <c r="B392" s="692"/>
      <c r="C392" s="6"/>
      <c r="D392" s="6"/>
      <c r="E392" s="6"/>
      <c r="F392" s="6"/>
      <c r="G392" s="6"/>
      <c r="H392" s="6"/>
      <c r="I392" s="6"/>
      <c r="K392"/>
      <c r="L392"/>
      <c r="M392"/>
      <c r="N392"/>
    </row>
    <row r="393" spans="1:14" s="1" customFormat="1" ht="12.75">
      <c r="A393" s="6"/>
      <c r="B393" s="692"/>
      <c r="C393" s="6"/>
      <c r="D393" s="6"/>
      <c r="E393" s="6"/>
      <c r="F393" s="6"/>
      <c r="G393" s="6"/>
      <c r="H393" s="6"/>
      <c r="I393" s="6"/>
      <c r="K393"/>
      <c r="L393"/>
      <c r="M393"/>
      <c r="N393"/>
    </row>
    <row r="394" spans="1:14" s="1" customFormat="1" ht="12.75">
      <c r="A394" s="6"/>
      <c r="B394" s="692"/>
      <c r="C394" s="6"/>
      <c r="D394" s="6"/>
      <c r="E394" s="6"/>
      <c r="F394" s="6"/>
      <c r="G394" s="6"/>
      <c r="H394" s="6"/>
      <c r="I394" s="6"/>
      <c r="K394"/>
      <c r="L394"/>
      <c r="M394"/>
      <c r="N394"/>
    </row>
    <row r="395" spans="1:14" s="1" customFormat="1" ht="12.75">
      <c r="A395" s="6"/>
      <c r="B395" s="692"/>
      <c r="C395" s="6"/>
      <c r="D395" s="6"/>
      <c r="E395" s="6"/>
      <c r="F395" s="6"/>
      <c r="G395" s="6"/>
      <c r="H395" s="6"/>
      <c r="I395" s="6"/>
      <c r="K395"/>
      <c r="L395"/>
      <c r="M395"/>
      <c r="N395"/>
    </row>
    <row r="396" spans="1:14" s="1" customFormat="1" ht="12.75">
      <c r="A396" s="6"/>
      <c r="B396" s="692"/>
      <c r="C396" s="6"/>
      <c r="D396" s="6"/>
      <c r="E396" s="6"/>
      <c r="F396" s="6"/>
      <c r="G396" s="6"/>
      <c r="H396" s="6"/>
      <c r="I396" s="6"/>
      <c r="K396"/>
      <c r="L396"/>
      <c r="M396"/>
      <c r="N396"/>
    </row>
    <row r="397" spans="1:14" s="1" customFormat="1" ht="12.75">
      <c r="A397" s="6"/>
      <c r="B397" s="692"/>
      <c r="C397" s="6"/>
      <c r="D397" s="6"/>
      <c r="E397" s="6"/>
      <c r="F397" s="6"/>
      <c r="G397" s="6"/>
      <c r="H397" s="6"/>
      <c r="I397" s="6"/>
      <c r="K397"/>
      <c r="L397"/>
      <c r="M397"/>
      <c r="N397"/>
    </row>
    <row r="398" spans="1:14" s="1" customFormat="1" ht="12.75">
      <c r="A398" s="6"/>
      <c r="B398" s="692"/>
      <c r="C398" s="6"/>
      <c r="D398" s="6"/>
      <c r="E398" s="6"/>
      <c r="F398" s="6"/>
      <c r="G398" s="6"/>
      <c r="H398" s="6"/>
      <c r="I398" s="6"/>
      <c r="K398"/>
      <c r="L398"/>
      <c r="M398"/>
      <c r="N398"/>
    </row>
    <row r="399" spans="1:14" s="1" customFormat="1" ht="12.75">
      <c r="A399" s="6"/>
      <c r="B399" s="692"/>
      <c r="C399" s="6"/>
      <c r="D399" s="6"/>
      <c r="E399" s="6"/>
      <c r="F399" s="6"/>
      <c r="G399" s="6"/>
      <c r="H399" s="6"/>
      <c r="I399" s="6"/>
      <c r="K399"/>
      <c r="L399"/>
      <c r="M399"/>
      <c r="N399"/>
    </row>
    <row r="400" spans="1:14" s="1" customFormat="1" ht="12.75">
      <c r="A400" s="6"/>
      <c r="B400" s="692"/>
      <c r="C400" s="6"/>
      <c r="D400" s="6"/>
      <c r="E400" s="6"/>
      <c r="F400" s="6"/>
      <c r="G400" s="6"/>
      <c r="H400" s="6"/>
      <c r="I400" s="6"/>
      <c r="K400"/>
      <c r="L400"/>
      <c r="M400"/>
      <c r="N400"/>
    </row>
    <row r="401" spans="1:14" s="1" customFormat="1" ht="12.75">
      <c r="A401" s="6"/>
      <c r="B401" s="692"/>
      <c r="C401" s="6"/>
      <c r="D401" s="6"/>
      <c r="E401" s="6"/>
      <c r="F401" s="6"/>
      <c r="G401" s="6"/>
      <c r="H401" s="6"/>
      <c r="I401" s="6"/>
      <c r="K401"/>
      <c r="L401"/>
      <c r="M401"/>
      <c r="N401"/>
    </row>
    <row r="402" spans="1:14" s="1" customFormat="1" ht="12.75">
      <c r="A402" s="6"/>
      <c r="B402" s="692"/>
      <c r="C402" s="6"/>
      <c r="D402" s="6"/>
      <c r="E402" s="6"/>
      <c r="F402" s="6"/>
      <c r="G402" s="6"/>
      <c r="H402" s="6"/>
      <c r="I402" s="6"/>
      <c r="K402"/>
      <c r="L402"/>
      <c r="M402"/>
      <c r="N402"/>
    </row>
    <row r="403" spans="1:14" s="1" customFormat="1" ht="12.75">
      <c r="A403" s="6"/>
      <c r="B403" s="692"/>
      <c r="C403" s="6"/>
      <c r="D403" s="6"/>
      <c r="E403" s="6"/>
      <c r="F403" s="6"/>
      <c r="G403" s="6"/>
      <c r="H403" s="6"/>
      <c r="I403" s="6"/>
      <c r="K403"/>
      <c r="L403"/>
      <c r="M403"/>
      <c r="N403"/>
    </row>
    <row r="404" spans="1:14" s="1" customFormat="1" ht="12.75">
      <c r="A404" s="6"/>
      <c r="B404" s="692"/>
      <c r="C404" s="6"/>
      <c r="D404" s="6"/>
      <c r="E404" s="6"/>
      <c r="F404" s="6"/>
      <c r="G404" s="6"/>
      <c r="H404" s="6"/>
      <c r="I404" s="6"/>
      <c r="K404"/>
      <c r="L404"/>
      <c r="M404"/>
      <c r="N404"/>
    </row>
    <row r="405" spans="1:14" s="1" customFormat="1" ht="12.75">
      <c r="A405" s="6"/>
      <c r="B405" s="692"/>
      <c r="C405" s="6"/>
      <c r="D405" s="6"/>
      <c r="E405" s="6"/>
      <c r="F405" s="6"/>
      <c r="G405" s="6"/>
      <c r="H405" s="6"/>
      <c r="I405" s="6"/>
      <c r="K405"/>
      <c r="L405"/>
      <c r="M405"/>
      <c r="N405"/>
    </row>
    <row r="406" spans="1:14" s="1" customFormat="1" ht="12.75">
      <c r="A406" s="6"/>
      <c r="B406" s="692"/>
      <c r="C406" s="6"/>
      <c r="D406" s="6"/>
      <c r="E406" s="6"/>
      <c r="F406" s="6"/>
      <c r="G406" s="6"/>
      <c r="H406" s="6"/>
      <c r="I406" s="6"/>
      <c r="K406"/>
      <c r="L406"/>
      <c r="M406"/>
      <c r="N406"/>
    </row>
    <row r="407" spans="1:14" s="1" customFormat="1" ht="12.75">
      <c r="A407" s="6"/>
      <c r="B407" s="692"/>
      <c r="C407" s="6"/>
      <c r="D407" s="6"/>
      <c r="E407" s="6"/>
      <c r="F407" s="6"/>
      <c r="G407" s="6"/>
      <c r="H407" s="6"/>
      <c r="I407" s="6"/>
      <c r="K407"/>
      <c r="L407"/>
      <c r="M407"/>
      <c r="N407"/>
    </row>
    <row r="408" spans="1:14" s="1" customFormat="1" ht="12.75">
      <c r="A408" s="6"/>
      <c r="B408" s="692"/>
      <c r="C408" s="6"/>
      <c r="D408" s="6"/>
      <c r="E408" s="6"/>
      <c r="F408" s="6"/>
      <c r="G408" s="6"/>
      <c r="H408" s="6"/>
      <c r="I408" s="6"/>
      <c r="K408"/>
      <c r="L408"/>
      <c r="M408"/>
      <c r="N408"/>
    </row>
    <row r="409" spans="1:14" s="1" customFormat="1" ht="12.75">
      <c r="A409" s="6"/>
      <c r="B409" s="692"/>
      <c r="C409" s="6"/>
      <c r="D409" s="6"/>
      <c r="E409" s="6"/>
      <c r="F409" s="6"/>
      <c r="G409" s="6"/>
      <c r="H409" s="6"/>
      <c r="I409" s="6"/>
      <c r="K409"/>
      <c r="L409"/>
      <c r="M409"/>
      <c r="N409"/>
    </row>
    <row r="410" spans="1:14" s="1" customFormat="1" ht="12.75">
      <c r="A410" s="6"/>
      <c r="B410" s="692"/>
      <c r="C410" s="6"/>
      <c r="D410" s="6"/>
      <c r="E410" s="6"/>
      <c r="F410" s="6"/>
      <c r="G410" s="6"/>
      <c r="H410" s="6"/>
      <c r="I410" s="6"/>
      <c r="K410"/>
      <c r="L410"/>
      <c r="M410"/>
      <c r="N410"/>
    </row>
    <row r="411" spans="1:14" s="1" customFormat="1" ht="12.75">
      <c r="A411" s="6"/>
      <c r="B411" s="692"/>
      <c r="C411" s="6"/>
      <c r="D411" s="6"/>
      <c r="E411" s="6"/>
      <c r="F411" s="6"/>
      <c r="G411" s="6"/>
      <c r="H411" s="6"/>
      <c r="I411" s="6"/>
      <c r="K411"/>
      <c r="L411"/>
      <c r="M411"/>
      <c r="N411"/>
    </row>
    <row r="412" spans="1:14" s="1" customFormat="1" ht="12.75">
      <c r="A412" s="6"/>
      <c r="B412" s="692"/>
      <c r="C412" s="6"/>
      <c r="D412" s="6"/>
      <c r="E412" s="6"/>
      <c r="F412" s="6"/>
      <c r="G412" s="6"/>
      <c r="H412" s="6"/>
      <c r="I412" s="6"/>
      <c r="K412"/>
      <c r="L412"/>
      <c r="M412"/>
      <c r="N412"/>
    </row>
    <row r="413" spans="1:14" s="1" customFormat="1" ht="12.75">
      <c r="A413" s="6"/>
      <c r="B413" s="692"/>
      <c r="C413" s="6"/>
      <c r="D413" s="6"/>
      <c r="E413" s="6"/>
      <c r="F413" s="6"/>
      <c r="G413" s="6"/>
      <c r="H413" s="6"/>
      <c r="I413" s="6"/>
      <c r="K413"/>
      <c r="L413"/>
      <c r="M413"/>
      <c r="N413"/>
    </row>
    <row r="414" spans="1:14" s="1" customFormat="1" ht="12.75">
      <c r="A414" s="6"/>
      <c r="B414" s="692"/>
      <c r="C414" s="6"/>
      <c r="D414" s="6"/>
      <c r="E414" s="6"/>
      <c r="F414" s="6"/>
      <c r="G414" s="6"/>
      <c r="H414" s="6"/>
      <c r="I414" s="6"/>
      <c r="K414"/>
      <c r="L414"/>
      <c r="M414"/>
      <c r="N414"/>
    </row>
    <row r="415" spans="1:14" s="1" customFormat="1" ht="12.75">
      <c r="A415" s="6"/>
      <c r="B415" s="692"/>
      <c r="C415" s="6"/>
      <c r="D415" s="6"/>
      <c r="E415" s="6"/>
      <c r="F415" s="6"/>
      <c r="G415" s="6"/>
      <c r="H415" s="6"/>
      <c r="I415" s="6"/>
      <c r="K415"/>
      <c r="L415"/>
      <c r="M415"/>
      <c r="N415"/>
    </row>
    <row r="416" spans="1:14" s="1" customFormat="1" ht="12.75">
      <c r="A416" s="6"/>
      <c r="B416" s="692"/>
      <c r="C416" s="6"/>
      <c r="D416" s="6"/>
      <c r="E416" s="6"/>
      <c r="F416" s="6"/>
      <c r="G416" s="6"/>
      <c r="H416" s="6"/>
      <c r="I416" s="6"/>
      <c r="K416"/>
      <c r="L416"/>
      <c r="M416"/>
      <c r="N416"/>
    </row>
    <row r="417" spans="1:14" s="1" customFormat="1" ht="12.75">
      <c r="A417" s="6"/>
      <c r="B417" s="692"/>
      <c r="C417" s="6"/>
      <c r="D417" s="6"/>
      <c r="E417" s="6"/>
      <c r="F417" s="6"/>
      <c r="G417" s="6"/>
      <c r="H417" s="6"/>
      <c r="I417" s="6"/>
      <c r="K417"/>
      <c r="L417"/>
      <c r="M417"/>
      <c r="N417"/>
    </row>
    <row r="418" spans="1:14" s="1" customFormat="1" ht="12.75">
      <c r="A418" s="6"/>
      <c r="B418" s="692"/>
      <c r="C418" s="6"/>
      <c r="D418" s="6"/>
      <c r="E418" s="6"/>
      <c r="F418" s="6"/>
      <c r="G418" s="6"/>
      <c r="H418" s="6"/>
      <c r="I418" s="6"/>
      <c r="K418"/>
      <c r="L418"/>
      <c r="M418"/>
      <c r="N418"/>
    </row>
    <row r="419" spans="1:14" s="1" customFormat="1" ht="12.75">
      <c r="A419" s="6"/>
      <c r="B419" s="692"/>
      <c r="C419" s="6"/>
      <c r="D419" s="6"/>
      <c r="E419" s="6"/>
      <c r="F419" s="6"/>
      <c r="G419" s="6"/>
      <c r="H419" s="6"/>
      <c r="I419" s="6"/>
      <c r="K419"/>
      <c r="L419"/>
      <c r="M419"/>
      <c r="N419"/>
    </row>
    <row r="420" spans="1:14" s="1" customFormat="1" ht="12.75">
      <c r="A420" s="6"/>
      <c r="B420" s="692"/>
      <c r="C420" s="6"/>
      <c r="D420" s="6"/>
      <c r="E420" s="6"/>
      <c r="F420" s="6"/>
      <c r="G420" s="6"/>
      <c r="H420" s="6"/>
      <c r="I420" s="6"/>
      <c r="K420"/>
      <c r="L420"/>
      <c r="M420"/>
      <c r="N420"/>
    </row>
    <row r="421" spans="1:14" s="1" customFormat="1" ht="12.75">
      <c r="A421" s="6"/>
      <c r="B421" s="692"/>
      <c r="C421" s="6"/>
      <c r="D421" s="6"/>
      <c r="E421" s="6"/>
      <c r="F421" s="6"/>
      <c r="G421" s="6"/>
      <c r="H421" s="6"/>
      <c r="I421" s="6"/>
      <c r="K421"/>
      <c r="L421"/>
      <c r="M421"/>
      <c r="N421"/>
    </row>
    <row r="422" spans="1:14" s="1" customFormat="1" ht="12.75">
      <c r="A422" s="6"/>
      <c r="B422" s="692"/>
      <c r="C422" s="6"/>
      <c r="D422" s="6"/>
      <c r="E422" s="6"/>
      <c r="F422" s="6"/>
      <c r="G422" s="6"/>
      <c r="H422" s="6"/>
      <c r="I422" s="6"/>
      <c r="K422"/>
      <c r="L422"/>
      <c r="M422"/>
      <c r="N422"/>
    </row>
    <row r="423" spans="1:14" s="1" customFormat="1" ht="12.75">
      <c r="A423" s="6"/>
      <c r="B423" s="692"/>
      <c r="C423" s="6"/>
      <c r="D423" s="6"/>
      <c r="E423" s="6"/>
      <c r="F423" s="6"/>
      <c r="G423" s="6"/>
      <c r="H423" s="6"/>
      <c r="I423" s="6"/>
      <c r="K423"/>
      <c r="L423"/>
      <c r="M423"/>
      <c r="N423"/>
    </row>
    <row r="424" spans="1:14" s="1" customFormat="1" ht="12.75">
      <c r="A424" s="6"/>
      <c r="B424" s="692"/>
      <c r="C424" s="6"/>
      <c r="D424" s="6"/>
      <c r="E424" s="6"/>
      <c r="F424" s="6"/>
      <c r="G424" s="6"/>
      <c r="H424" s="6"/>
      <c r="I424" s="6"/>
      <c r="K424"/>
      <c r="L424"/>
      <c r="M424"/>
      <c r="N424"/>
    </row>
    <row r="425" spans="1:14" s="1" customFormat="1" ht="12.75">
      <c r="A425" s="6"/>
      <c r="B425" s="692"/>
      <c r="C425" s="6"/>
      <c r="D425" s="6"/>
      <c r="E425" s="6"/>
      <c r="F425" s="6"/>
      <c r="G425" s="6"/>
      <c r="H425" s="6"/>
      <c r="I425" s="6"/>
      <c r="K425"/>
      <c r="L425"/>
      <c r="M425"/>
      <c r="N425"/>
    </row>
    <row r="426" spans="1:14" s="1" customFormat="1" ht="12.75">
      <c r="A426" s="6"/>
      <c r="B426" s="692"/>
      <c r="C426" s="6"/>
      <c r="D426" s="6"/>
      <c r="E426" s="6"/>
      <c r="F426" s="6"/>
      <c r="G426" s="6"/>
      <c r="H426" s="6"/>
      <c r="I426" s="6"/>
      <c r="K426"/>
      <c r="L426"/>
      <c r="M426"/>
      <c r="N426"/>
    </row>
    <row r="427" spans="1:14" s="1" customFormat="1" ht="12.75">
      <c r="A427" s="6"/>
      <c r="B427" s="692"/>
      <c r="C427" s="6"/>
      <c r="D427" s="6"/>
      <c r="E427" s="6"/>
      <c r="F427" s="6"/>
      <c r="G427" s="6"/>
      <c r="H427" s="6"/>
      <c r="I427" s="6"/>
      <c r="K427"/>
      <c r="L427"/>
      <c r="M427"/>
      <c r="N427"/>
    </row>
    <row r="428" spans="1:14" s="1" customFormat="1" ht="12.75">
      <c r="A428" s="6"/>
      <c r="B428" s="692"/>
      <c r="C428" s="6"/>
      <c r="D428" s="6"/>
      <c r="E428" s="6"/>
      <c r="F428" s="6"/>
      <c r="G428" s="6"/>
      <c r="H428" s="6"/>
      <c r="I428" s="6"/>
      <c r="K428"/>
      <c r="L428"/>
      <c r="M428"/>
      <c r="N428"/>
    </row>
    <row r="429" spans="1:14" s="1" customFormat="1" ht="12.75">
      <c r="A429" s="6"/>
      <c r="B429" s="692"/>
      <c r="C429" s="6"/>
      <c r="D429" s="6"/>
      <c r="E429" s="6"/>
      <c r="F429" s="6"/>
      <c r="G429" s="6"/>
      <c r="H429" s="6"/>
      <c r="I429" s="6"/>
      <c r="K429"/>
      <c r="L429"/>
      <c r="M429"/>
      <c r="N429"/>
    </row>
    <row r="430" spans="1:14" s="1" customFormat="1" ht="12.75">
      <c r="A430" s="6"/>
      <c r="B430" s="692"/>
      <c r="C430" s="6"/>
      <c r="D430" s="6"/>
      <c r="E430" s="6"/>
      <c r="F430" s="6"/>
      <c r="G430" s="6"/>
      <c r="H430" s="6"/>
      <c r="I430" s="6"/>
      <c r="K430"/>
      <c r="L430"/>
      <c r="M430"/>
      <c r="N430"/>
    </row>
    <row r="431" spans="1:14" s="1" customFormat="1" ht="12.75">
      <c r="A431" s="6"/>
      <c r="B431" s="692"/>
      <c r="C431" s="6"/>
      <c r="D431" s="6"/>
      <c r="E431" s="6"/>
      <c r="F431" s="6"/>
      <c r="G431" s="6"/>
      <c r="H431" s="6"/>
      <c r="I431" s="6"/>
      <c r="K431"/>
      <c r="L431"/>
      <c r="M431"/>
      <c r="N431"/>
    </row>
    <row r="432" spans="1:14" s="1" customFormat="1" ht="12.75">
      <c r="A432" s="6"/>
      <c r="B432" s="692"/>
      <c r="C432" s="6"/>
      <c r="D432" s="6"/>
      <c r="E432" s="6"/>
      <c r="F432" s="6"/>
      <c r="G432" s="6"/>
      <c r="H432" s="6"/>
      <c r="I432" s="6"/>
      <c r="K432"/>
      <c r="L432"/>
      <c r="M432"/>
      <c r="N432"/>
    </row>
    <row r="433" spans="1:14" s="1" customFormat="1" ht="12.75">
      <c r="A433" s="6"/>
      <c r="B433" s="692"/>
      <c r="C433" s="6"/>
      <c r="D433" s="6"/>
      <c r="E433" s="6"/>
      <c r="F433" s="6"/>
      <c r="G433" s="6"/>
      <c r="H433" s="6"/>
      <c r="I433" s="6"/>
      <c r="K433"/>
      <c r="L433"/>
      <c r="M433"/>
      <c r="N433"/>
    </row>
    <row r="434" spans="1:14" s="1" customFormat="1" ht="12.75">
      <c r="A434" s="6"/>
      <c r="B434" s="692"/>
      <c r="C434" s="6"/>
      <c r="D434" s="6"/>
      <c r="E434" s="6"/>
      <c r="F434" s="6"/>
      <c r="G434" s="6"/>
      <c r="H434" s="6"/>
      <c r="I434" s="6"/>
      <c r="K434"/>
      <c r="L434"/>
      <c r="M434"/>
      <c r="N434"/>
    </row>
    <row r="435" spans="1:14" s="1" customFormat="1" ht="12.75">
      <c r="A435" s="6"/>
      <c r="B435" s="692"/>
      <c r="C435" s="6"/>
      <c r="D435" s="6"/>
      <c r="E435" s="6"/>
      <c r="F435" s="6"/>
      <c r="G435" s="6"/>
      <c r="H435" s="6"/>
      <c r="I435" s="6"/>
      <c r="K435"/>
      <c r="L435"/>
      <c r="M435"/>
      <c r="N435"/>
    </row>
    <row r="436" spans="1:14" s="1" customFormat="1" ht="12.75">
      <c r="A436" s="6"/>
      <c r="B436" s="692"/>
      <c r="C436" s="6"/>
      <c r="D436" s="6"/>
      <c r="E436" s="6"/>
      <c r="F436" s="6"/>
      <c r="G436" s="6"/>
      <c r="H436" s="6"/>
      <c r="I436" s="6"/>
      <c r="K436"/>
      <c r="L436"/>
      <c r="M436"/>
      <c r="N436"/>
    </row>
    <row r="437" spans="1:14" s="1" customFormat="1" ht="12.75">
      <c r="A437" s="6"/>
      <c r="B437" s="692"/>
      <c r="C437" s="6"/>
      <c r="D437" s="6"/>
      <c r="E437" s="6"/>
      <c r="F437" s="6"/>
      <c r="G437" s="6"/>
      <c r="H437" s="6"/>
      <c r="I437" s="6"/>
      <c r="K437"/>
      <c r="L437"/>
      <c r="M437"/>
      <c r="N437"/>
    </row>
    <row r="438" spans="1:14" s="1" customFormat="1" ht="12.75">
      <c r="A438" s="6"/>
      <c r="B438" s="692"/>
      <c r="C438" s="6"/>
      <c r="D438" s="6"/>
      <c r="E438" s="6"/>
      <c r="F438" s="6"/>
      <c r="G438" s="6"/>
      <c r="H438" s="6"/>
      <c r="I438" s="6"/>
      <c r="K438"/>
      <c r="L438"/>
      <c r="M438"/>
      <c r="N438"/>
    </row>
    <row r="439" spans="1:14" s="1" customFormat="1" ht="12.75">
      <c r="A439" s="6"/>
      <c r="B439" s="692"/>
      <c r="C439" s="6"/>
      <c r="D439" s="6"/>
      <c r="E439" s="6"/>
      <c r="F439" s="6"/>
      <c r="G439" s="6"/>
      <c r="H439" s="6"/>
      <c r="I439" s="6"/>
      <c r="K439"/>
      <c r="L439"/>
      <c r="M439"/>
      <c r="N439"/>
    </row>
    <row r="440" spans="1:14" s="1" customFormat="1" ht="12.75">
      <c r="A440" s="6"/>
      <c r="B440" s="692"/>
      <c r="C440" s="6"/>
      <c r="D440" s="6"/>
      <c r="E440" s="6"/>
      <c r="F440" s="6"/>
      <c r="G440" s="6"/>
      <c r="H440" s="6"/>
      <c r="I440" s="6"/>
      <c r="K440"/>
      <c r="L440"/>
      <c r="M440"/>
      <c r="N440"/>
    </row>
    <row r="441" spans="1:14" s="1" customFormat="1" ht="12.75">
      <c r="A441" s="6"/>
      <c r="B441" s="692"/>
      <c r="C441" s="6"/>
      <c r="D441" s="6"/>
      <c r="E441" s="6"/>
      <c r="F441" s="6"/>
      <c r="G441" s="6"/>
      <c r="H441" s="6"/>
      <c r="I441" s="6"/>
      <c r="K441"/>
      <c r="L441"/>
      <c r="M441"/>
      <c r="N441"/>
    </row>
    <row r="442" spans="1:14" s="1" customFormat="1" ht="12.75">
      <c r="A442" s="6"/>
      <c r="B442" s="692"/>
      <c r="C442" s="6"/>
      <c r="D442" s="6"/>
      <c r="E442" s="6"/>
      <c r="F442" s="6"/>
      <c r="G442" s="6"/>
      <c r="H442" s="6"/>
      <c r="I442" s="6"/>
      <c r="K442"/>
      <c r="L442"/>
      <c r="M442"/>
      <c r="N442"/>
    </row>
    <row r="443" spans="1:14" s="1" customFormat="1" ht="12.75">
      <c r="A443" s="6"/>
      <c r="B443" s="692"/>
      <c r="C443" s="6"/>
      <c r="D443" s="6"/>
      <c r="E443" s="6"/>
      <c r="F443" s="6"/>
      <c r="G443" s="6"/>
      <c r="H443" s="6"/>
      <c r="I443" s="6"/>
      <c r="K443"/>
      <c r="L443"/>
      <c r="M443"/>
      <c r="N443"/>
    </row>
    <row r="444" spans="1:14" s="1" customFormat="1" ht="12.75">
      <c r="A444" s="6"/>
      <c r="B444" s="692"/>
      <c r="C444" s="6"/>
      <c r="D444" s="6"/>
      <c r="E444" s="6"/>
      <c r="F444" s="6"/>
      <c r="G444" s="6"/>
      <c r="H444" s="6"/>
      <c r="I444" s="6"/>
      <c r="K444"/>
      <c r="L444"/>
      <c r="M444"/>
      <c r="N444"/>
    </row>
    <row r="445" spans="1:14" s="1" customFormat="1" ht="12.75">
      <c r="A445" s="6"/>
      <c r="B445" s="692"/>
      <c r="C445" s="6"/>
      <c r="D445" s="6"/>
      <c r="E445" s="6"/>
      <c r="F445" s="6"/>
      <c r="G445" s="6"/>
      <c r="H445" s="6"/>
      <c r="I445" s="6"/>
      <c r="K445"/>
      <c r="L445"/>
      <c r="M445"/>
      <c r="N445"/>
    </row>
    <row r="446" spans="1:14" s="1" customFormat="1" ht="12.75">
      <c r="A446" s="6"/>
      <c r="B446" s="692"/>
      <c r="C446" s="6"/>
      <c r="D446" s="6"/>
      <c r="E446" s="6"/>
      <c r="F446" s="6"/>
      <c r="G446" s="6"/>
      <c r="H446" s="6"/>
      <c r="I446" s="6"/>
      <c r="K446"/>
      <c r="L446"/>
      <c r="M446"/>
      <c r="N446"/>
    </row>
    <row r="447" spans="1:14" s="1" customFormat="1" ht="12.75">
      <c r="A447" s="6"/>
      <c r="B447" s="692"/>
      <c r="C447" s="6"/>
      <c r="D447" s="6"/>
      <c r="E447" s="6"/>
      <c r="F447" s="6"/>
      <c r="G447" s="6"/>
      <c r="H447" s="6"/>
      <c r="I447" s="6"/>
      <c r="K447"/>
      <c r="L447"/>
      <c r="M447"/>
      <c r="N447"/>
    </row>
    <row r="448" spans="1:14" s="1" customFormat="1" ht="12.75">
      <c r="A448" s="6"/>
      <c r="B448" s="692"/>
      <c r="C448" s="6"/>
      <c r="D448" s="6"/>
      <c r="E448" s="6"/>
      <c r="F448" s="6"/>
      <c r="G448" s="6"/>
      <c r="H448" s="6"/>
      <c r="I448" s="6"/>
      <c r="K448"/>
      <c r="L448"/>
      <c r="M448"/>
      <c r="N448"/>
    </row>
    <row r="449" spans="1:14" s="1" customFormat="1" ht="12.75">
      <c r="A449" s="6"/>
      <c r="B449" s="692"/>
      <c r="C449" s="6"/>
      <c r="D449" s="6"/>
      <c r="E449" s="6"/>
      <c r="F449" s="6"/>
      <c r="G449" s="6"/>
      <c r="H449" s="6"/>
      <c r="I449" s="6"/>
      <c r="K449"/>
      <c r="L449"/>
      <c r="M449"/>
      <c r="N449"/>
    </row>
    <row r="450" spans="1:14" s="1" customFormat="1" ht="12.75">
      <c r="A450" s="6"/>
      <c r="B450" s="692"/>
      <c r="C450" s="6"/>
      <c r="D450" s="6"/>
      <c r="E450" s="6"/>
      <c r="F450" s="6"/>
      <c r="G450" s="6"/>
      <c r="H450" s="6"/>
      <c r="I450" s="6"/>
      <c r="K450"/>
      <c r="L450"/>
      <c r="M450"/>
      <c r="N450"/>
    </row>
    <row r="451" spans="1:14" s="1" customFormat="1" ht="12.75">
      <c r="A451" s="6"/>
      <c r="B451" s="692"/>
      <c r="C451" s="6"/>
      <c r="D451" s="6"/>
      <c r="E451" s="6"/>
      <c r="F451" s="6"/>
      <c r="G451" s="6"/>
      <c r="H451" s="6"/>
      <c r="I451" s="6"/>
      <c r="K451"/>
      <c r="L451"/>
      <c r="M451"/>
      <c r="N451"/>
    </row>
    <row r="452" spans="1:14" s="1" customFormat="1" ht="12.75">
      <c r="A452" s="6"/>
      <c r="B452" s="692"/>
      <c r="C452" s="6"/>
      <c r="D452" s="6"/>
      <c r="E452" s="6"/>
      <c r="F452" s="6"/>
      <c r="G452" s="6"/>
      <c r="H452" s="6"/>
      <c r="I452" s="6"/>
      <c r="K452"/>
      <c r="L452"/>
      <c r="M452"/>
      <c r="N452"/>
    </row>
    <row r="453" spans="1:14" s="1" customFormat="1" ht="12.75">
      <c r="A453" s="6"/>
      <c r="B453" s="692"/>
      <c r="C453" s="6"/>
      <c r="D453" s="6"/>
      <c r="E453" s="6"/>
      <c r="F453" s="6"/>
      <c r="G453" s="6"/>
      <c r="H453" s="6"/>
      <c r="I453" s="6"/>
      <c r="K453"/>
      <c r="L453"/>
      <c r="M453"/>
      <c r="N453"/>
    </row>
    <row r="454" spans="1:14" s="1" customFormat="1" ht="12.75">
      <c r="A454" s="6"/>
      <c r="B454" s="692"/>
      <c r="C454" s="6"/>
      <c r="D454" s="6"/>
      <c r="E454" s="6"/>
      <c r="F454" s="6"/>
      <c r="G454" s="6"/>
      <c r="H454" s="6"/>
      <c r="I454" s="6"/>
      <c r="K454"/>
      <c r="L454"/>
      <c r="M454"/>
      <c r="N454"/>
    </row>
    <row r="455" spans="1:14" s="1" customFormat="1" ht="12.75">
      <c r="A455" s="6"/>
      <c r="B455" s="692"/>
      <c r="C455" s="6"/>
      <c r="D455" s="6"/>
      <c r="E455" s="6"/>
      <c r="F455" s="6"/>
      <c r="G455" s="6"/>
      <c r="H455" s="6"/>
      <c r="I455" s="6"/>
      <c r="K455"/>
      <c r="L455"/>
      <c r="M455"/>
      <c r="N455"/>
    </row>
    <row r="456" spans="1:14" s="1" customFormat="1" ht="12.75">
      <c r="A456" s="6"/>
      <c r="B456" s="692"/>
      <c r="C456" s="6"/>
      <c r="D456" s="6"/>
      <c r="E456" s="6"/>
      <c r="F456" s="6"/>
      <c r="G456" s="6"/>
      <c r="H456" s="6"/>
      <c r="I456" s="6"/>
      <c r="K456"/>
      <c r="L456"/>
      <c r="M456"/>
      <c r="N456"/>
    </row>
    <row r="457" spans="1:14" s="1" customFormat="1" ht="12.75">
      <c r="A457" s="6"/>
      <c r="B457" s="692"/>
      <c r="C457" s="6"/>
      <c r="D457" s="6"/>
      <c r="E457" s="6"/>
      <c r="F457" s="6"/>
      <c r="G457" s="6"/>
      <c r="H457" s="6"/>
      <c r="I457" s="6"/>
      <c r="K457"/>
      <c r="L457"/>
      <c r="M457"/>
      <c r="N457"/>
    </row>
    <row r="458" spans="1:14" s="1" customFormat="1" ht="12.75">
      <c r="A458" s="6"/>
      <c r="B458" s="692"/>
      <c r="C458" s="6"/>
      <c r="D458" s="6"/>
      <c r="E458" s="6"/>
      <c r="F458" s="6"/>
      <c r="G458" s="6"/>
      <c r="H458" s="6"/>
      <c r="I458" s="6"/>
      <c r="K458"/>
      <c r="L458"/>
      <c r="M458"/>
      <c r="N458"/>
    </row>
    <row r="459" spans="1:14" s="1" customFormat="1" ht="12.75">
      <c r="A459" s="6"/>
      <c r="B459" s="692"/>
      <c r="C459" s="6"/>
      <c r="D459" s="6"/>
      <c r="E459" s="6"/>
      <c r="F459" s="6"/>
      <c r="G459" s="6"/>
      <c r="H459" s="6"/>
      <c r="I459" s="6"/>
      <c r="K459"/>
      <c r="L459"/>
      <c r="M459"/>
      <c r="N459"/>
    </row>
    <row r="460" spans="1:14" s="1" customFormat="1" ht="12.75">
      <c r="A460" s="6"/>
      <c r="B460" s="692"/>
      <c r="C460" s="6"/>
      <c r="D460" s="6"/>
      <c r="E460" s="6"/>
      <c r="F460" s="6"/>
      <c r="G460" s="6"/>
      <c r="H460" s="6"/>
      <c r="I460" s="6"/>
      <c r="K460"/>
      <c r="L460"/>
      <c r="M460"/>
      <c r="N460"/>
    </row>
    <row r="461" spans="1:14" s="1" customFormat="1" ht="12.75">
      <c r="A461" s="6"/>
      <c r="B461" s="692"/>
      <c r="C461" s="6"/>
      <c r="D461" s="6"/>
      <c r="E461" s="6"/>
      <c r="F461" s="6"/>
      <c r="G461" s="6"/>
      <c r="H461" s="6"/>
      <c r="I461" s="6"/>
      <c r="K461"/>
      <c r="L461"/>
      <c r="M461"/>
      <c r="N461"/>
    </row>
    <row r="462" spans="1:14" s="1" customFormat="1" ht="12.75">
      <c r="A462" s="6"/>
      <c r="B462" s="692"/>
      <c r="C462" s="6"/>
      <c r="D462" s="6"/>
      <c r="E462" s="6"/>
      <c r="F462" s="6"/>
      <c r="G462" s="6"/>
      <c r="H462" s="6"/>
      <c r="I462" s="6"/>
      <c r="K462"/>
      <c r="L462"/>
      <c r="M462"/>
      <c r="N462"/>
    </row>
    <row r="463" spans="1:14" s="1" customFormat="1" ht="12.75">
      <c r="A463" s="6"/>
      <c r="B463" s="692"/>
      <c r="C463" s="6"/>
      <c r="D463" s="6"/>
      <c r="E463" s="6"/>
      <c r="F463" s="6"/>
      <c r="G463" s="6"/>
      <c r="H463" s="6"/>
      <c r="I463" s="6"/>
      <c r="K463"/>
      <c r="L463"/>
      <c r="M463"/>
      <c r="N463"/>
    </row>
    <row r="464" spans="1:14" s="1" customFormat="1" ht="12.75">
      <c r="A464" s="6"/>
      <c r="B464" s="692"/>
      <c r="C464" s="6"/>
      <c r="D464" s="6"/>
      <c r="E464" s="6"/>
      <c r="F464" s="6"/>
      <c r="G464" s="6"/>
      <c r="H464" s="6"/>
      <c r="I464" s="6"/>
      <c r="K464"/>
      <c r="L464"/>
      <c r="M464"/>
      <c r="N464"/>
    </row>
    <row r="465" spans="1:14" s="1" customFormat="1" ht="12.75">
      <c r="A465" s="6"/>
      <c r="B465" s="692"/>
      <c r="C465" s="6"/>
      <c r="D465" s="6"/>
      <c r="E465" s="6"/>
      <c r="F465" s="6"/>
      <c r="G465" s="6"/>
      <c r="H465" s="6"/>
      <c r="I465" s="6"/>
      <c r="K465"/>
      <c r="L465"/>
      <c r="M465"/>
      <c r="N465"/>
    </row>
    <row r="466" spans="1:14" s="1" customFormat="1" ht="12.75">
      <c r="A466" s="6"/>
      <c r="B466" s="692"/>
      <c r="C466" s="6"/>
      <c r="D466" s="6"/>
      <c r="E466" s="6"/>
      <c r="F466" s="6"/>
      <c r="G466" s="6"/>
      <c r="H466" s="6"/>
      <c r="I466" s="6"/>
      <c r="K466"/>
      <c r="L466"/>
      <c r="M466"/>
      <c r="N466"/>
    </row>
    <row r="467" spans="1:14" s="1" customFormat="1" ht="12.75">
      <c r="A467" s="6"/>
      <c r="B467" s="692"/>
      <c r="C467" s="6"/>
      <c r="D467" s="6"/>
      <c r="E467" s="6"/>
      <c r="F467" s="6"/>
      <c r="G467" s="6"/>
      <c r="H467" s="6"/>
      <c r="I467" s="6"/>
      <c r="K467"/>
      <c r="L467"/>
      <c r="M467"/>
      <c r="N467"/>
    </row>
    <row r="468" spans="1:14" s="1" customFormat="1" ht="12.75">
      <c r="A468" s="6"/>
      <c r="B468" s="692"/>
      <c r="C468" s="6"/>
      <c r="D468" s="6"/>
      <c r="E468" s="6"/>
      <c r="F468" s="6"/>
      <c r="G468" s="6"/>
      <c r="H468" s="6"/>
      <c r="I468" s="6"/>
      <c r="K468"/>
      <c r="L468"/>
      <c r="M468"/>
      <c r="N468"/>
    </row>
    <row r="469" spans="1:14" s="1" customFormat="1" ht="12.75">
      <c r="A469" s="6"/>
      <c r="B469" s="692"/>
      <c r="C469" s="6"/>
      <c r="D469" s="6"/>
      <c r="E469" s="6"/>
      <c r="F469" s="6"/>
      <c r="G469" s="6"/>
      <c r="H469" s="6"/>
      <c r="I469" s="6"/>
      <c r="K469"/>
      <c r="L469"/>
      <c r="M469"/>
      <c r="N469"/>
    </row>
    <row r="470" spans="1:14" s="1" customFormat="1" ht="12.75">
      <c r="A470" s="6"/>
      <c r="B470" s="692"/>
      <c r="C470" s="6"/>
      <c r="D470" s="6"/>
      <c r="E470" s="6"/>
      <c r="F470" s="6"/>
      <c r="G470" s="6"/>
      <c r="H470" s="6"/>
      <c r="I470" s="6"/>
      <c r="K470"/>
      <c r="L470"/>
      <c r="M470"/>
      <c r="N470"/>
    </row>
    <row r="471" spans="1:14" s="1" customFormat="1" ht="12.75">
      <c r="A471" s="6"/>
      <c r="B471" s="692"/>
      <c r="C471" s="6"/>
      <c r="D471" s="6"/>
      <c r="E471" s="6"/>
      <c r="F471" s="6"/>
      <c r="G471" s="6"/>
      <c r="H471" s="6"/>
      <c r="I471" s="6"/>
      <c r="K471"/>
      <c r="L471"/>
      <c r="M471"/>
      <c r="N471"/>
    </row>
    <row r="472" spans="1:14" s="1" customFormat="1" ht="12.75">
      <c r="A472" s="6"/>
      <c r="B472" s="692"/>
      <c r="C472" s="6"/>
      <c r="D472" s="6"/>
      <c r="E472" s="6"/>
      <c r="F472" s="6"/>
      <c r="G472" s="6"/>
      <c r="H472" s="6"/>
      <c r="I472" s="6"/>
      <c r="K472"/>
      <c r="L472"/>
      <c r="M472"/>
      <c r="N472"/>
    </row>
    <row r="473" spans="1:14" s="1" customFormat="1" ht="12.75">
      <c r="A473" s="6"/>
      <c r="B473" s="692"/>
      <c r="C473" s="6"/>
      <c r="D473" s="6"/>
      <c r="E473" s="6"/>
      <c r="F473" s="6"/>
      <c r="G473" s="6"/>
      <c r="H473" s="6"/>
      <c r="I473" s="6"/>
      <c r="K473"/>
      <c r="L473"/>
      <c r="M473"/>
      <c r="N473"/>
    </row>
    <row r="474" spans="1:14" s="1" customFormat="1" ht="12.75">
      <c r="A474" s="6"/>
      <c r="B474" s="692"/>
      <c r="C474" s="6"/>
      <c r="D474" s="6"/>
      <c r="E474" s="6"/>
      <c r="F474" s="6"/>
      <c r="G474" s="6"/>
      <c r="H474" s="6"/>
      <c r="I474" s="6"/>
      <c r="K474"/>
      <c r="L474"/>
      <c r="M474"/>
      <c r="N474"/>
    </row>
    <row r="475" spans="1:14" s="1" customFormat="1" ht="12.75">
      <c r="A475" s="6"/>
      <c r="B475" s="692"/>
      <c r="C475" s="6"/>
      <c r="D475" s="6"/>
      <c r="E475" s="6"/>
      <c r="F475" s="6"/>
      <c r="G475" s="6"/>
      <c r="H475" s="6"/>
      <c r="I475" s="6"/>
      <c r="K475"/>
      <c r="L475"/>
      <c r="M475"/>
      <c r="N475"/>
    </row>
    <row r="476" spans="1:14" s="1" customFormat="1" ht="12.75">
      <c r="A476" s="6"/>
      <c r="B476" s="692"/>
      <c r="C476" s="6"/>
      <c r="D476" s="6"/>
      <c r="E476" s="6"/>
      <c r="F476" s="6"/>
      <c r="G476" s="6"/>
      <c r="H476" s="6"/>
      <c r="I476" s="6"/>
      <c r="K476"/>
      <c r="L476"/>
      <c r="M476"/>
      <c r="N476"/>
    </row>
    <row r="477" spans="1:14" s="1" customFormat="1" ht="12.75">
      <c r="A477" s="6"/>
      <c r="B477" s="692"/>
      <c r="C477" s="6"/>
      <c r="D477" s="6"/>
      <c r="E477" s="6"/>
      <c r="F477" s="6"/>
      <c r="G477" s="6"/>
      <c r="H477" s="6"/>
      <c r="I477" s="6"/>
      <c r="K477"/>
      <c r="L477"/>
      <c r="M477"/>
      <c r="N477"/>
    </row>
    <row r="478" spans="1:14" s="1" customFormat="1" ht="12.75">
      <c r="A478" s="6"/>
      <c r="B478" s="692"/>
      <c r="C478" s="6"/>
      <c r="D478" s="6"/>
      <c r="E478" s="6"/>
      <c r="F478" s="6"/>
      <c r="G478" s="6"/>
      <c r="H478" s="6"/>
      <c r="I478" s="6"/>
      <c r="K478"/>
      <c r="L478"/>
      <c r="M478"/>
      <c r="N478"/>
    </row>
    <row r="479" spans="1:14" s="1" customFormat="1" ht="12.75">
      <c r="A479" s="6"/>
      <c r="B479" s="692"/>
      <c r="C479" s="6"/>
      <c r="D479" s="6"/>
      <c r="E479" s="6"/>
      <c r="F479" s="6"/>
      <c r="G479" s="6"/>
      <c r="H479" s="6"/>
      <c r="I479" s="6"/>
      <c r="K479"/>
      <c r="L479"/>
      <c r="M479"/>
      <c r="N479"/>
    </row>
    <row r="480" spans="1:14" s="1" customFormat="1" ht="12.75">
      <c r="A480" s="6"/>
      <c r="B480" s="692"/>
      <c r="C480" s="6"/>
      <c r="D480" s="6"/>
      <c r="E480" s="6"/>
      <c r="F480" s="6"/>
      <c r="G480" s="6"/>
      <c r="H480" s="6"/>
      <c r="I480" s="6"/>
      <c r="K480"/>
      <c r="L480"/>
      <c r="M480"/>
      <c r="N480"/>
    </row>
    <row r="481" spans="1:14" s="1" customFormat="1" ht="12.75">
      <c r="A481" s="6"/>
      <c r="B481" s="692"/>
      <c r="C481" s="6"/>
      <c r="D481" s="6"/>
      <c r="E481" s="6"/>
      <c r="F481" s="6"/>
      <c r="G481" s="6"/>
      <c r="H481" s="6"/>
      <c r="I481" s="6"/>
      <c r="K481"/>
      <c r="L481"/>
      <c r="M481"/>
      <c r="N481"/>
    </row>
    <row r="482" spans="1:14" s="1" customFormat="1" ht="12.75">
      <c r="A482" s="6"/>
      <c r="B482" s="692"/>
      <c r="C482" s="6"/>
      <c r="D482" s="6"/>
      <c r="E482" s="6"/>
      <c r="F482" s="6"/>
      <c r="G482" s="6"/>
      <c r="H482" s="6"/>
      <c r="I482" s="6"/>
      <c r="K482"/>
      <c r="L482"/>
      <c r="M482"/>
      <c r="N482"/>
    </row>
    <row r="483" spans="1:14" s="1" customFormat="1" ht="12.75">
      <c r="A483" s="6"/>
      <c r="B483" s="692"/>
      <c r="C483" s="6"/>
      <c r="D483" s="6"/>
      <c r="E483" s="6"/>
      <c r="F483" s="6"/>
      <c r="G483" s="6"/>
      <c r="H483" s="6"/>
      <c r="I483" s="6"/>
      <c r="K483"/>
      <c r="L483"/>
      <c r="M483"/>
      <c r="N483"/>
    </row>
    <row r="484" spans="1:14" s="1" customFormat="1" ht="12.75">
      <c r="A484" s="6"/>
      <c r="B484" s="692"/>
      <c r="C484" s="6"/>
      <c r="D484" s="6"/>
      <c r="E484" s="6"/>
      <c r="F484" s="6"/>
      <c r="G484" s="6"/>
      <c r="H484" s="6"/>
      <c r="I484" s="6"/>
      <c r="K484"/>
      <c r="L484"/>
      <c r="M484"/>
      <c r="N484"/>
    </row>
    <row r="485" spans="1:14" s="1" customFormat="1" ht="12.75">
      <c r="A485" s="6"/>
      <c r="B485" s="692"/>
      <c r="C485" s="6"/>
      <c r="D485" s="6"/>
      <c r="E485" s="6"/>
      <c r="F485" s="6"/>
      <c r="G485" s="6"/>
      <c r="H485" s="6"/>
      <c r="I485" s="6"/>
      <c r="K485"/>
      <c r="L485"/>
      <c r="M485"/>
      <c r="N485"/>
    </row>
    <row r="486" spans="1:14" s="1" customFormat="1" ht="12.75">
      <c r="A486" s="6"/>
      <c r="B486" s="692"/>
      <c r="C486" s="6"/>
      <c r="D486" s="6"/>
      <c r="E486" s="6"/>
      <c r="F486" s="6"/>
      <c r="G486" s="6"/>
      <c r="H486" s="6"/>
      <c r="I486" s="6"/>
      <c r="K486"/>
      <c r="L486"/>
      <c r="M486"/>
      <c r="N486"/>
    </row>
    <row r="487" spans="1:14" s="1" customFormat="1" ht="12.75">
      <c r="A487" s="6"/>
      <c r="B487" s="692"/>
      <c r="C487" s="6"/>
      <c r="D487" s="6"/>
      <c r="E487" s="6"/>
      <c r="F487" s="6"/>
      <c r="G487" s="6"/>
      <c r="H487" s="6"/>
      <c r="I487" s="6"/>
      <c r="K487"/>
      <c r="L487"/>
      <c r="M487"/>
      <c r="N487"/>
    </row>
    <row r="488" spans="1:14" s="1" customFormat="1" ht="12.75">
      <c r="A488" s="6"/>
      <c r="B488" s="692"/>
      <c r="C488" s="6"/>
      <c r="D488" s="6"/>
      <c r="E488" s="6"/>
      <c r="F488" s="6"/>
      <c r="G488" s="6"/>
      <c r="H488" s="6"/>
      <c r="I488" s="6"/>
      <c r="K488"/>
      <c r="L488"/>
      <c r="M488"/>
      <c r="N488"/>
    </row>
    <row r="489" spans="1:14" s="1" customFormat="1" ht="12.75">
      <c r="A489" s="6"/>
      <c r="B489" s="692"/>
      <c r="C489" s="6"/>
      <c r="D489" s="6"/>
      <c r="E489" s="6"/>
      <c r="F489" s="6"/>
      <c r="G489" s="6"/>
      <c r="H489" s="6"/>
      <c r="I489" s="6"/>
      <c r="K489"/>
      <c r="L489"/>
      <c r="M489"/>
      <c r="N489"/>
    </row>
    <row r="490" spans="1:14" s="1" customFormat="1" ht="12.75">
      <c r="A490" s="6"/>
      <c r="B490" s="692"/>
      <c r="C490" s="6"/>
      <c r="D490" s="6"/>
      <c r="E490" s="6"/>
      <c r="F490" s="6"/>
      <c r="G490" s="6"/>
      <c r="H490" s="6"/>
      <c r="I490" s="6"/>
      <c r="K490"/>
      <c r="L490"/>
      <c r="M490"/>
      <c r="N490"/>
    </row>
    <row r="491" spans="1:14" s="1" customFormat="1" ht="12.75">
      <c r="A491" s="6"/>
      <c r="B491" s="692"/>
      <c r="C491" s="6"/>
      <c r="D491" s="6"/>
      <c r="E491" s="6"/>
      <c r="F491" s="6"/>
      <c r="G491" s="6"/>
      <c r="H491" s="6"/>
      <c r="I491" s="6"/>
      <c r="K491"/>
      <c r="L491"/>
      <c r="M491"/>
      <c r="N491"/>
    </row>
    <row r="492" spans="1:14" s="1" customFormat="1" ht="12.75">
      <c r="A492" s="6"/>
      <c r="B492" s="692"/>
      <c r="C492" s="6"/>
      <c r="D492" s="6"/>
      <c r="E492" s="6"/>
      <c r="F492" s="6"/>
      <c r="G492" s="6"/>
      <c r="H492" s="6"/>
      <c r="I492" s="6"/>
      <c r="K492"/>
      <c r="L492"/>
      <c r="M492"/>
      <c r="N492"/>
    </row>
    <row r="493" spans="1:14" s="1" customFormat="1" ht="12.75">
      <c r="A493" s="6"/>
      <c r="B493" s="692"/>
      <c r="C493" s="6"/>
      <c r="D493" s="6"/>
      <c r="E493" s="6"/>
      <c r="F493" s="6"/>
      <c r="G493" s="6"/>
      <c r="H493" s="6"/>
      <c r="I493" s="6"/>
      <c r="K493"/>
      <c r="L493"/>
      <c r="M493"/>
      <c r="N493"/>
    </row>
    <row r="494" spans="1:14" s="1" customFormat="1" ht="12.75">
      <c r="A494" s="6"/>
      <c r="B494" s="692"/>
      <c r="C494" s="6"/>
      <c r="D494" s="6"/>
      <c r="E494" s="6"/>
      <c r="F494" s="6"/>
      <c r="G494" s="6"/>
      <c r="H494" s="6"/>
      <c r="I494" s="6"/>
      <c r="K494"/>
      <c r="L494"/>
      <c r="M494"/>
      <c r="N494"/>
    </row>
    <row r="495" spans="1:14" s="1" customFormat="1" ht="12.75">
      <c r="A495" s="6"/>
      <c r="B495" s="692"/>
      <c r="C495" s="6"/>
      <c r="D495" s="6"/>
      <c r="E495" s="6"/>
      <c r="F495" s="6"/>
      <c r="G495" s="6"/>
      <c r="H495" s="6"/>
      <c r="I495" s="6"/>
      <c r="K495"/>
      <c r="L495"/>
      <c r="M495"/>
      <c r="N495"/>
    </row>
    <row r="496" spans="1:14" s="1" customFormat="1" ht="12.75">
      <c r="A496" s="6"/>
      <c r="B496" s="692"/>
      <c r="C496" s="6"/>
      <c r="D496" s="6"/>
      <c r="E496" s="6"/>
      <c r="F496" s="6"/>
      <c r="G496" s="6"/>
      <c r="H496" s="6"/>
      <c r="I496" s="6"/>
      <c r="K496"/>
      <c r="L496"/>
      <c r="M496"/>
      <c r="N496"/>
    </row>
    <row r="497" spans="1:14" s="1" customFormat="1" ht="12.75">
      <c r="A497" s="6"/>
      <c r="B497" s="692"/>
      <c r="C497" s="6"/>
      <c r="D497" s="6"/>
      <c r="E497" s="6"/>
      <c r="F497" s="6"/>
      <c r="G497" s="6"/>
      <c r="H497" s="6"/>
      <c r="I497" s="6"/>
      <c r="K497"/>
      <c r="L497"/>
      <c r="M497"/>
      <c r="N497"/>
    </row>
    <row r="498" spans="1:14" s="1" customFormat="1" ht="12.75">
      <c r="A498" s="6"/>
      <c r="B498" s="692"/>
      <c r="C498" s="6"/>
      <c r="D498" s="6"/>
      <c r="E498" s="6"/>
      <c r="F498" s="6"/>
      <c r="G498" s="6"/>
      <c r="H498" s="6"/>
      <c r="I498" s="6"/>
      <c r="K498"/>
      <c r="L498"/>
      <c r="M498"/>
      <c r="N498"/>
    </row>
    <row r="499" spans="1:14" s="1" customFormat="1" ht="12.75">
      <c r="A499" s="6"/>
      <c r="B499" s="692"/>
      <c r="C499" s="6"/>
      <c r="D499" s="6"/>
      <c r="E499" s="6"/>
      <c r="F499" s="6"/>
      <c r="G499" s="6"/>
      <c r="H499" s="6"/>
      <c r="I499" s="6"/>
      <c r="K499"/>
      <c r="L499"/>
      <c r="M499"/>
      <c r="N499"/>
    </row>
    <row r="500" spans="1:14" s="1" customFormat="1" ht="12.75">
      <c r="A500" s="6"/>
      <c r="B500" s="692"/>
      <c r="C500" s="6"/>
      <c r="D500" s="6"/>
      <c r="E500" s="6"/>
      <c r="F500" s="6"/>
      <c r="G500" s="6"/>
      <c r="H500" s="6"/>
      <c r="I500" s="6"/>
      <c r="K500"/>
      <c r="L500"/>
      <c r="M500"/>
      <c r="N500"/>
    </row>
    <row r="501" spans="1:14" s="1" customFormat="1" ht="12.75">
      <c r="A501" s="6"/>
      <c r="B501" s="692"/>
      <c r="C501" s="6"/>
      <c r="D501" s="6"/>
      <c r="E501" s="6"/>
      <c r="F501" s="6"/>
      <c r="G501" s="6"/>
      <c r="H501" s="6"/>
      <c r="I501" s="6"/>
      <c r="K501"/>
      <c r="L501"/>
      <c r="M501"/>
      <c r="N501"/>
    </row>
    <row r="502" spans="1:14" s="1" customFormat="1" ht="12.75">
      <c r="A502" s="6"/>
      <c r="B502" s="692"/>
      <c r="C502" s="6"/>
      <c r="D502" s="6"/>
      <c r="E502" s="6"/>
      <c r="F502" s="6"/>
      <c r="G502" s="6"/>
      <c r="H502" s="6"/>
      <c r="I502" s="6"/>
      <c r="K502"/>
      <c r="L502"/>
      <c r="M502"/>
      <c r="N502"/>
    </row>
    <row r="503" spans="1:14" s="1" customFormat="1" ht="12.75">
      <c r="A503" s="6"/>
      <c r="B503" s="692"/>
      <c r="C503" s="6"/>
      <c r="D503" s="6"/>
      <c r="E503" s="6"/>
      <c r="F503" s="6"/>
      <c r="G503" s="6"/>
      <c r="H503" s="6"/>
      <c r="I503" s="6"/>
      <c r="K503"/>
      <c r="L503"/>
      <c r="M503"/>
      <c r="N503"/>
    </row>
    <row r="504" spans="1:14" s="1" customFormat="1" ht="12.75">
      <c r="A504" s="6"/>
      <c r="B504" s="692"/>
      <c r="C504" s="6"/>
      <c r="D504" s="6"/>
      <c r="E504" s="6"/>
      <c r="F504" s="6"/>
      <c r="G504" s="6"/>
      <c r="H504" s="6"/>
      <c r="I504" s="6"/>
      <c r="K504"/>
      <c r="L504"/>
      <c r="M504"/>
      <c r="N504"/>
    </row>
    <row r="505" spans="1:14" s="1" customFormat="1" ht="12.75">
      <c r="A505" s="6"/>
      <c r="B505" s="692"/>
      <c r="C505" s="6"/>
      <c r="D505" s="6"/>
      <c r="E505" s="6"/>
      <c r="F505" s="6"/>
      <c r="G505" s="6"/>
      <c r="H505" s="6"/>
      <c r="I505" s="6"/>
      <c r="K505"/>
      <c r="L505"/>
      <c r="M505"/>
      <c r="N505"/>
    </row>
    <row r="506" spans="1:14" s="1" customFormat="1" ht="12.75">
      <c r="A506" s="6"/>
      <c r="B506" s="692"/>
      <c r="C506" s="6"/>
      <c r="D506" s="6"/>
      <c r="E506" s="6"/>
      <c r="F506" s="6"/>
      <c r="G506" s="6"/>
      <c r="H506" s="6"/>
      <c r="I506" s="6"/>
      <c r="K506"/>
      <c r="L506"/>
      <c r="M506"/>
      <c r="N506"/>
    </row>
    <row r="507" spans="1:14" s="1" customFormat="1" ht="12.75">
      <c r="A507" s="6"/>
      <c r="B507" s="692"/>
      <c r="C507" s="6"/>
      <c r="D507" s="6"/>
      <c r="E507" s="6"/>
      <c r="F507" s="6"/>
      <c r="G507" s="6"/>
      <c r="H507" s="6"/>
      <c r="I507" s="6"/>
      <c r="K507"/>
      <c r="L507"/>
      <c r="M507"/>
      <c r="N507"/>
    </row>
    <row r="508" spans="1:14" s="1" customFormat="1" ht="12.75">
      <c r="A508" s="6"/>
      <c r="B508" s="692"/>
      <c r="C508" s="6"/>
      <c r="D508" s="6"/>
      <c r="E508" s="6"/>
      <c r="F508" s="6"/>
      <c r="G508" s="6"/>
      <c r="H508" s="6"/>
      <c r="I508" s="6"/>
      <c r="K508"/>
      <c r="L508"/>
      <c r="M508"/>
      <c r="N508"/>
    </row>
    <row r="509" spans="1:14" s="1" customFormat="1" ht="12.75">
      <c r="A509" s="6"/>
      <c r="B509" s="692"/>
      <c r="C509" s="6"/>
      <c r="D509" s="6"/>
      <c r="E509" s="6"/>
      <c r="F509" s="6"/>
      <c r="G509" s="6"/>
      <c r="H509" s="6"/>
      <c r="I509" s="6"/>
      <c r="K509"/>
      <c r="L509"/>
      <c r="M509"/>
      <c r="N509"/>
    </row>
    <row r="510" spans="1:14" s="1" customFormat="1" ht="12.75">
      <c r="A510" s="6"/>
      <c r="B510" s="692"/>
      <c r="C510" s="6"/>
      <c r="D510" s="6"/>
      <c r="E510" s="6"/>
      <c r="F510" s="6"/>
      <c r="G510" s="6"/>
      <c r="H510" s="6"/>
      <c r="I510" s="6"/>
      <c r="K510"/>
      <c r="L510"/>
      <c r="M510"/>
      <c r="N510"/>
    </row>
    <row r="511" spans="1:14" s="1" customFormat="1" ht="12.75">
      <c r="A511" s="6"/>
      <c r="B511" s="692"/>
      <c r="C511" s="6"/>
      <c r="D511" s="6"/>
      <c r="E511" s="6"/>
      <c r="F511" s="6"/>
      <c r="G511" s="6"/>
      <c r="H511" s="6"/>
      <c r="I511" s="6"/>
      <c r="K511"/>
      <c r="L511"/>
      <c r="M511"/>
      <c r="N511"/>
    </row>
    <row r="512" spans="1:14" s="1" customFormat="1" ht="12.75">
      <c r="A512" s="6"/>
      <c r="B512" s="692"/>
      <c r="C512" s="6"/>
      <c r="D512" s="6"/>
      <c r="E512" s="6"/>
      <c r="F512" s="6"/>
      <c r="G512" s="6"/>
      <c r="H512" s="6"/>
      <c r="I512" s="6"/>
      <c r="K512"/>
      <c r="L512"/>
      <c r="M512"/>
      <c r="N512"/>
    </row>
    <row r="513" spans="1:14" s="1" customFormat="1" ht="12.75">
      <c r="A513" s="6"/>
      <c r="B513" s="692"/>
      <c r="C513" s="6"/>
      <c r="D513" s="6"/>
      <c r="E513" s="6"/>
      <c r="F513" s="6"/>
      <c r="G513" s="6"/>
      <c r="H513" s="6"/>
      <c r="I513" s="6"/>
      <c r="K513"/>
      <c r="L513"/>
      <c r="M513"/>
      <c r="N513"/>
    </row>
    <row r="514" spans="1:14" s="1" customFormat="1" ht="12.75">
      <c r="A514" s="6"/>
      <c r="B514" s="692"/>
      <c r="C514" s="6"/>
      <c r="D514" s="6"/>
      <c r="E514" s="6"/>
      <c r="F514" s="6"/>
      <c r="G514" s="6"/>
      <c r="H514" s="6"/>
      <c r="I514" s="6"/>
      <c r="K514"/>
      <c r="L514"/>
      <c r="M514"/>
      <c r="N514"/>
    </row>
    <row r="515" spans="1:14" s="1" customFormat="1" ht="12.75">
      <c r="A515" s="6"/>
      <c r="B515" s="692"/>
      <c r="C515" s="6"/>
      <c r="D515" s="6"/>
      <c r="E515" s="6"/>
      <c r="F515" s="6"/>
      <c r="G515" s="6"/>
      <c r="H515" s="6"/>
      <c r="I515" s="6"/>
      <c r="K515"/>
      <c r="L515"/>
      <c r="M515"/>
      <c r="N515"/>
    </row>
    <row r="516" spans="1:14" s="1" customFormat="1" ht="12.75">
      <c r="A516" s="6"/>
      <c r="B516" s="692"/>
      <c r="C516" s="6"/>
      <c r="D516" s="6"/>
      <c r="E516" s="6"/>
      <c r="F516" s="6"/>
      <c r="G516" s="6"/>
      <c r="H516" s="6"/>
      <c r="I516" s="6"/>
      <c r="K516"/>
      <c r="L516"/>
      <c r="M516"/>
      <c r="N516"/>
    </row>
    <row r="517" spans="1:14" s="1" customFormat="1" ht="12.75">
      <c r="A517" s="6"/>
      <c r="B517" s="692"/>
      <c r="C517" s="6"/>
      <c r="D517" s="6"/>
      <c r="E517" s="6"/>
      <c r="F517" s="6"/>
      <c r="G517" s="6"/>
      <c r="H517" s="6"/>
      <c r="I517" s="6"/>
      <c r="K517"/>
      <c r="L517"/>
      <c r="M517"/>
      <c r="N517"/>
    </row>
    <row r="518" spans="1:14" s="1" customFormat="1" ht="12.75">
      <c r="A518" s="6"/>
      <c r="B518" s="692"/>
      <c r="C518" s="6"/>
      <c r="D518" s="6"/>
      <c r="E518" s="6"/>
      <c r="F518" s="6"/>
      <c r="G518" s="6"/>
      <c r="H518" s="6"/>
      <c r="I518" s="6"/>
      <c r="K518"/>
      <c r="L518"/>
      <c r="M518"/>
      <c r="N518"/>
    </row>
    <row r="519" spans="1:14" s="1" customFormat="1" ht="12.75">
      <c r="A519" s="6"/>
      <c r="B519" s="692"/>
      <c r="C519" s="6"/>
      <c r="D519" s="6"/>
      <c r="E519" s="6"/>
      <c r="F519" s="6"/>
      <c r="G519" s="6"/>
      <c r="H519" s="6"/>
      <c r="I519" s="6"/>
      <c r="K519"/>
      <c r="L519"/>
      <c r="M519"/>
      <c r="N519"/>
    </row>
    <row r="520" spans="1:14" s="1" customFormat="1" ht="12.75">
      <c r="A520" s="6"/>
      <c r="B520" s="692"/>
      <c r="C520" s="6"/>
      <c r="D520" s="6"/>
      <c r="E520" s="6"/>
      <c r="F520" s="6"/>
      <c r="G520" s="6"/>
      <c r="H520" s="6"/>
      <c r="I520" s="6"/>
      <c r="K520"/>
      <c r="L520"/>
      <c r="M520"/>
      <c r="N520"/>
    </row>
    <row r="521" spans="1:14" s="1" customFormat="1" ht="12.75">
      <c r="A521" s="6"/>
      <c r="B521" s="692"/>
      <c r="C521" s="6"/>
      <c r="D521" s="6"/>
      <c r="E521" s="6"/>
      <c r="F521" s="6"/>
      <c r="G521" s="6"/>
      <c r="H521" s="6"/>
      <c r="I521" s="6"/>
      <c r="K521"/>
      <c r="L521"/>
      <c r="M521"/>
      <c r="N521"/>
    </row>
    <row r="522" spans="1:14" s="1" customFormat="1" ht="12.75">
      <c r="A522" s="6"/>
      <c r="B522" s="692"/>
      <c r="C522" s="6"/>
      <c r="D522" s="6"/>
      <c r="E522" s="6"/>
      <c r="F522" s="6"/>
      <c r="G522" s="6"/>
      <c r="H522" s="6"/>
      <c r="I522" s="6"/>
      <c r="K522"/>
      <c r="L522"/>
      <c r="M522"/>
      <c r="N522"/>
    </row>
    <row r="523" spans="1:14" s="1" customFormat="1" ht="12.75">
      <c r="A523" s="6"/>
      <c r="B523" s="692"/>
      <c r="C523" s="6"/>
      <c r="D523" s="6"/>
      <c r="E523" s="6"/>
      <c r="F523" s="6"/>
      <c r="G523" s="6"/>
      <c r="H523" s="6"/>
      <c r="I523" s="6"/>
      <c r="K523"/>
      <c r="L523"/>
      <c r="M523"/>
      <c r="N523"/>
    </row>
    <row r="524" spans="1:14" s="1" customFormat="1" ht="12.75">
      <c r="A524" s="6"/>
      <c r="B524" s="692"/>
      <c r="C524" s="6"/>
      <c r="D524" s="6"/>
      <c r="E524" s="6"/>
      <c r="F524" s="6"/>
      <c r="G524" s="6"/>
      <c r="H524" s="6"/>
      <c r="I524" s="6"/>
      <c r="K524"/>
      <c r="L524"/>
      <c r="M524"/>
      <c r="N524"/>
    </row>
    <row r="525" spans="1:14" s="1" customFormat="1" ht="12.75">
      <c r="A525" s="6"/>
      <c r="B525" s="692"/>
      <c r="C525" s="6"/>
      <c r="D525" s="6"/>
      <c r="E525" s="6"/>
      <c r="F525" s="6"/>
      <c r="G525" s="6"/>
      <c r="H525" s="6"/>
      <c r="I525" s="6"/>
      <c r="K525"/>
      <c r="L525"/>
      <c r="M525"/>
      <c r="N525"/>
    </row>
    <row r="526" spans="1:14" s="1" customFormat="1" ht="12.75">
      <c r="A526" s="6"/>
      <c r="B526" s="692"/>
      <c r="C526" s="6"/>
      <c r="D526" s="6"/>
      <c r="E526" s="6"/>
      <c r="F526" s="6"/>
      <c r="G526" s="6"/>
      <c r="H526" s="6"/>
      <c r="I526" s="6"/>
      <c r="K526"/>
      <c r="L526"/>
      <c r="M526"/>
      <c r="N526"/>
    </row>
    <row r="527" spans="1:14" s="1" customFormat="1" ht="12.75">
      <c r="A527" s="6"/>
      <c r="B527" s="692"/>
      <c r="C527" s="6"/>
      <c r="D527" s="6"/>
      <c r="E527" s="6"/>
      <c r="F527" s="6"/>
      <c r="G527" s="6"/>
      <c r="H527" s="6"/>
      <c r="I527" s="6"/>
      <c r="K527"/>
      <c r="L527"/>
      <c r="M527"/>
      <c r="N527"/>
    </row>
    <row r="528" spans="1:14" s="1" customFormat="1" ht="12.75">
      <c r="A528" s="6"/>
      <c r="B528" s="692"/>
      <c r="C528" s="6"/>
      <c r="D528" s="6"/>
      <c r="E528" s="6"/>
      <c r="F528" s="6"/>
      <c r="G528" s="6"/>
      <c r="H528" s="6"/>
      <c r="I528" s="6"/>
      <c r="K528"/>
      <c r="L528"/>
      <c r="M528"/>
      <c r="N528"/>
    </row>
    <row r="529" spans="1:14" s="1" customFormat="1" ht="12.75">
      <c r="A529" s="6"/>
      <c r="B529" s="692"/>
      <c r="C529" s="6"/>
      <c r="D529" s="6"/>
      <c r="E529" s="6"/>
      <c r="F529" s="6"/>
      <c r="G529" s="6"/>
      <c r="H529" s="6"/>
      <c r="I529" s="6"/>
      <c r="K529"/>
      <c r="L529"/>
      <c r="M529"/>
      <c r="N529"/>
    </row>
    <row r="530" spans="1:14" s="1" customFormat="1" ht="12.75">
      <c r="A530" s="6"/>
      <c r="B530" s="692"/>
      <c r="C530" s="6"/>
      <c r="D530" s="6"/>
      <c r="E530" s="6"/>
      <c r="F530" s="6"/>
      <c r="G530" s="6"/>
      <c r="H530" s="6"/>
      <c r="I530" s="6"/>
      <c r="K530"/>
      <c r="L530"/>
      <c r="M530"/>
      <c r="N530"/>
    </row>
    <row r="531" spans="1:14" s="1" customFormat="1" ht="12.75">
      <c r="A531" s="6"/>
      <c r="B531" s="692"/>
      <c r="C531" s="6"/>
      <c r="D531" s="6"/>
      <c r="E531" s="6"/>
      <c r="F531" s="6"/>
      <c r="G531" s="6"/>
      <c r="H531" s="6"/>
      <c r="I531" s="6"/>
      <c r="K531"/>
      <c r="L531"/>
      <c r="M531"/>
      <c r="N531"/>
    </row>
    <row r="532" spans="1:14" s="1" customFormat="1" ht="12.75">
      <c r="A532" s="6"/>
      <c r="B532" s="692"/>
      <c r="C532" s="6"/>
      <c r="D532" s="6"/>
      <c r="E532" s="6"/>
      <c r="F532" s="6"/>
      <c r="G532" s="6"/>
      <c r="H532" s="6"/>
      <c r="I532" s="6"/>
      <c r="K532"/>
      <c r="L532"/>
      <c r="M532"/>
      <c r="N532"/>
    </row>
    <row r="533" spans="1:14" s="1" customFormat="1" ht="12.75">
      <c r="A533" s="6"/>
      <c r="B533" s="692"/>
      <c r="C533" s="6"/>
      <c r="D533" s="6"/>
      <c r="E533" s="6"/>
      <c r="F533" s="6"/>
      <c r="G533" s="6"/>
      <c r="H533" s="6"/>
      <c r="I533" s="6"/>
      <c r="K533"/>
      <c r="L533"/>
      <c r="M533"/>
      <c r="N533"/>
    </row>
    <row r="534" spans="1:14" s="1" customFormat="1" ht="12.75">
      <c r="A534" s="6"/>
      <c r="B534" s="692"/>
      <c r="C534" s="6"/>
      <c r="D534" s="6"/>
      <c r="E534" s="6"/>
      <c r="F534" s="6"/>
      <c r="G534" s="6"/>
      <c r="H534" s="6"/>
      <c r="I534" s="6"/>
      <c r="K534"/>
      <c r="L534"/>
      <c r="M534"/>
      <c r="N534"/>
    </row>
    <row r="535" spans="1:14" s="1" customFormat="1" ht="12.75">
      <c r="A535" s="6"/>
      <c r="B535" s="692"/>
      <c r="C535" s="6"/>
      <c r="D535" s="6"/>
      <c r="E535" s="6"/>
      <c r="F535" s="6"/>
      <c r="G535" s="6"/>
      <c r="H535" s="6"/>
      <c r="I535" s="6"/>
      <c r="K535"/>
      <c r="L535"/>
      <c r="M535"/>
      <c r="N535"/>
    </row>
    <row r="536" spans="1:14" s="1" customFormat="1" ht="12.75">
      <c r="A536" s="6"/>
      <c r="B536" s="692"/>
      <c r="C536" s="6"/>
      <c r="D536" s="6"/>
      <c r="E536" s="6"/>
      <c r="F536" s="6"/>
      <c r="G536" s="6"/>
      <c r="H536" s="6"/>
      <c r="I536" s="6"/>
      <c r="K536"/>
      <c r="L536"/>
      <c r="M536"/>
      <c r="N536"/>
    </row>
    <row r="537" spans="1:14" s="1" customFormat="1" ht="12.75">
      <c r="A537" s="6"/>
      <c r="B537" s="692"/>
      <c r="C537" s="6"/>
      <c r="D537" s="6"/>
      <c r="E537" s="6"/>
      <c r="F537" s="6"/>
      <c r="G537" s="6"/>
      <c r="H537" s="6"/>
      <c r="I537" s="6"/>
      <c r="K537"/>
      <c r="L537"/>
      <c r="M537"/>
      <c r="N537"/>
    </row>
    <row r="538" spans="1:14" s="1" customFormat="1" ht="12.75">
      <c r="A538" s="6"/>
      <c r="B538" s="692"/>
      <c r="C538" s="6"/>
      <c r="D538" s="6"/>
      <c r="E538" s="6"/>
      <c r="F538" s="6"/>
      <c r="G538" s="6"/>
      <c r="H538" s="6"/>
      <c r="I538" s="6"/>
      <c r="K538"/>
      <c r="L538"/>
      <c r="M538"/>
      <c r="N538"/>
    </row>
    <row r="539" spans="1:14" s="1" customFormat="1" ht="12.75">
      <c r="A539" s="6"/>
      <c r="B539" s="692"/>
      <c r="C539" s="6"/>
      <c r="D539" s="6"/>
      <c r="E539" s="6"/>
      <c r="F539" s="6"/>
      <c r="G539" s="6"/>
      <c r="H539" s="6"/>
      <c r="I539" s="6"/>
      <c r="K539"/>
      <c r="L539"/>
      <c r="M539"/>
      <c r="N539"/>
    </row>
    <row r="540" spans="1:14" s="1" customFormat="1" ht="12.75">
      <c r="A540" s="6"/>
      <c r="B540" s="692"/>
      <c r="C540" s="6"/>
      <c r="D540" s="6"/>
      <c r="E540" s="6"/>
      <c r="F540" s="6"/>
      <c r="G540" s="6"/>
      <c r="H540" s="6"/>
      <c r="I540" s="6"/>
      <c r="K540"/>
      <c r="L540"/>
      <c r="M540"/>
      <c r="N540"/>
    </row>
    <row r="541" spans="1:14" s="1" customFormat="1" ht="12.75">
      <c r="A541" s="6"/>
      <c r="B541" s="692"/>
      <c r="C541" s="6"/>
      <c r="D541" s="6"/>
      <c r="E541" s="6"/>
      <c r="F541" s="6"/>
      <c r="G541" s="6"/>
      <c r="H541" s="6"/>
      <c r="I541" s="6"/>
      <c r="K541"/>
      <c r="L541"/>
      <c r="M541"/>
      <c r="N541"/>
    </row>
    <row r="542" spans="1:14" s="1" customFormat="1" ht="12.75">
      <c r="A542" s="6"/>
      <c r="B542" s="692"/>
      <c r="C542" s="6"/>
      <c r="D542" s="6"/>
      <c r="E542" s="6"/>
      <c r="F542" s="6"/>
      <c r="G542" s="6"/>
      <c r="H542" s="6"/>
      <c r="I542" s="6"/>
      <c r="K542"/>
      <c r="L542"/>
      <c r="M542"/>
      <c r="N542"/>
    </row>
    <row r="543" spans="1:14" s="1" customFormat="1" ht="12.75">
      <c r="A543" s="6"/>
      <c r="B543" s="692"/>
      <c r="C543" s="6"/>
      <c r="D543" s="6"/>
      <c r="E543" s="6"/>
      <c r="F543" s="6"/>
      <c r="G543" s="6"/>
      <c r="H543" s="6"/>
      <c r="I543" s="6"/>
      <c r="K543"/>
      <c r="L543"/>
      <c r="M543"/>
      <c r="N543"/>
    </row>
    <row r="544" spans="1:14" s="1" customFormat="1" ht="12.75">
      <c r="A544" s="6"/>
      <c r="B544" s="692"/>
      <c r="C544" s="6"/>
      <c r="D544" s="6"/>
      <c r="E544" s="6"/>
      <c r="F544" s="6"/>
      <c r="G544" s="6"/>
      <c r="H544" s="6"/>
      <c r="I544" s="6"/>
      <c r="K544"/>
      <c r="L544"/>
      <c r="M544"/>
      <c r="N544"/>
    </row>
    <row r="545" spans="1:14" s="1" customFormat="1" ht="12.75">
      <c r="A545" s="6"/>
      <c r="B545" s="692"/>
      <c r="C545" s="6"/>
      <c r="D545" s="6"/>
      <c r="E545" s="6"/>
      <c r="F545" s="6"/>
      <c r="G545" s="6"/>
      <c r="H545" s="6"/>
      <c r="I545" s="6"/>
      <c r="K545"/>
      <c r="L545"/>
      <c r="M545"/>
      <c r="N545"/>
    </row>
    <row r="546" spans="1:14" s="1" customFormat="1" ht="12.75">
      <c r="A546" s="6"/>
      <c r="B546" s="692"/>
      <c r="C546" s="6"/>
      <c r="D546" s="6"/>
      <c r="E546" s="6"/>
      <c r="F546" s="6"/>
      <c r="G546" s="6"/>
      <c r="H546" s="6"/>
      <c r="I546" s="6"/>
      <c r="K546"/>
      <c r="L546"/>
      <c r="M546"/>
      <c r="N546"/>
    </row>
    <row r="547" spans="1:14" s="1" customFormat="1" ht="12.75">
      <c r="A547" s="6"/>
      <c r="B547" s="692"/>
      <c r="C547" s="6"/>
      <c r="D547" s="6"/>
      <c r="E547" s="6"/>
      <c r="F547" s="6"/>
      <c r="G547" s="6"/>
      <c r="H547" s="6"/>
      <c r="I547" s="6"/>
      <c r="K547"/>
      <c r="L547"/>
      <c r="M547"/>
      <c r="N547"/>
    </row>
    <row r="548" spans="1:14" s="1" customFormat="1" ht="12.75">
      <c r="A548" s="6"/>
      <c r="B548" s="692"/>
      <c r="C548" s="6"/>
      <c r="D548" s="6"/>
      <c r="E548" s="6"/>
      <c r="F548" s="6"/>
      <c r="G548" s="6"/>
      <c r="H548" s="6"/>
      <c r="I548" s="6"/>
      <c r="K548"/>
      <c r="L548"/>
      <c r="M548"/>
      <c r="N548"/>
    </row>
    <row r="549" spans="1:14" s="1" customFormat="1" ht="12.75">
      <c r="A549" s="6"/>
      <c r="B549" s="692"/>
      <c r="C549" s="6"/>
      <c r="D549" s="6"/>
      <c r="E549" s="6"/>
      <c r="F549" s="6"/>
      <c r="G549" s="6"/>
      <c r="H549" s="6"/>
      <c r="I549" s="6"/>
      <c r="K549"/>
      <c r="L549"/>
      <c r="M549"/>
      <c r="N549"/>
    </row>
    <row r="550" spans="1:14" s="1" customFormat="1" ht="12.75">
      <c r="A550" s="6"/>
      <c r="B550" s="692"/>
      <c r="C550" s="6"/>
      <c r="D550" s="6"/>
      <c r="E550" s="6"/>
      <c r="F550" s="6"/>
      <c r="G550" s="6"/>
      <c r="H550" s="6"/>
      <c r="I550" s="6"/>
      <c r="K550"/>
      <c r="L550"/>
      <c r="M550"/>
      <c r="N550"/>
    </row>
    <row r="551" spans="1:14" s="1" customFormat="1" ht="12.75">
      <c r="A551" s="6"/>
      <c r="B551" s="692"/>
      <c r="C551" s="6"/>
      <c r="D551" s="6"/>
      <c r="E551" s="6"/>
      <c r="F551" s="6"/>
      <c r="G551" s="6"/>
      <c r="H551" s="6"/>
      <c r="I551" s="6"/>
      <c r="K551"/>
      <c r="L551"/>
      <c r="M551"/>
      <c r="N551"/>
    </row>
    <row r="552" spans="1:14" s="1" customFormat="1" ht="12.75">
      <c r="A552" s="6"/>
      <c r="B552" s="692"/>
      <c r="C552" s="6"/>
      <c r="D552" s="6"/>
      <c r="E552" s="6"/>
      <c r="F552" s="6"/>
      <c r="G552" s="6"/>
      <c r="H552" s="6"/>
      <c r="I552" s="6"/>
      <c r="K552"/>
      <c r="L552"/>
      <c r="M552"/>
      <c r="N552"/>
    </row>
    <row r="553" spans="1:14" s="1" customFormat="1" ht="12.75">
      <c r="A553" s="6"/>
      <c r="B553" s="692"/>
      <c r="C553" s="6"/>
      <c r="D553" s="6"/>
      <c r="E553" s="6"/>
      <c r="F553" s="6"/>
      <c r="G553" s="6"/>
      <c r="H553" s="6"/>
      <c r="I553" s="6"/>
      <c r="K553"/>
      <c r="L553"/>
      <c r="M553"/>
      <c r="N553"/>
    </row>
    <row r="554" spans="1:14" s="1" customFormat="1" ht="12.75">
      <c r="A554" s="6"/>
      <c r="B554" s="692"/>
      <c r="C554" s="6"/>
      <c r="D554" s="6"/>
      <c r="E554" s="6"/>
      <c r="F554" s="6"/>
      <c r="G554" s="6"/>
      <c r="H554" s="6"/>
      <c r="I554" s="6"/>
      <c r="K554"/>
      <c r="L554"/>
      <c r="M554"/>
      <c r="N554"/>
    </row>
    <row r="555" spans="1:14" s="1" customFormat="1" ht="12.75">
      <c r="A555" s="6"/>
      <c r="B555" s="692"/>
      <c r="C555" s="6"/>
      <c r="D555" s="6"/>
      <c r="E555" s="6"/>
      <c r="F555" s="6"/>
      <c r="G555" s="6"/>
      <c r="H555" s="6"/>
      <c r="I555" s="6"/>
      <c r="K555"/>
      <c r="L555"/>
      <c r="M555"/>
      <c r="N555"/>
    </row>
    <row r="556" spans="1:14" s="1" customFormat="1" ht="12.75">
      <c r="A556" s="6"/>
      <c r="B556" s="692"/>
      <c r="C556" s="6"/>
      <c r="D556" s="6"/>
      <c r="E556" s="6"/>
      <c r="F556" s="6"/>
      <c r="G556" s="6"/>
      <c r="H556" s="6"/>
      <c r="I556" s="6"/>
      <c r="K556"/>
      <c r="L556"/>
      <c r="M556"/>
      <c r="N556"/>
    </row>
    <row r="557" spans="1:14" s="1" customFormat="1" ht="12.75">
      <c r="A557" s="6"/>
      <c r="B557" s="692"/>
      <c r="C557" s="6"/>
      <c r="D557" s="6"/>
      <c r="E557" s="6"/>
      <c r="F557" s="6"/>
      <c r="G557" s="6"/>
      <c r="H557" s="6"/>
      <c r="I557" s="6"/>
      <c r="K557"/>
      <c r="L557"/>
      <c r="M557"/>
      <c r="N557"/>
    </row>
    <row r="558" spans="1:14" s="1" customFormat="1" ht="12.75">
      <c r="A558" s="6"/>
      <c r="B558" s="692"/>
      <c r="C558" s="6"/>
      <c r="D558" s="6"/>
      <c r="E558" s="6"/>
      <c r="F558" s="6"/>
      <c r="G558" s="6"/>
      <c r="H558" s="6"/>
      <c r="I558" s="6"/>
      <c r="K558"/>
      <c r="L558"/>
      <c r="M558"/>
      <c r="N558"/>
    </row>
    <row r="559" spans="1:14" s="1" customFormat="1" ht="12.75">
      <c r="A559" s="6"/>
      <c r="B559" s="692"/>
      <c r="C559" s="6"/>
      <c r="D559" s="6"/>
      <c r="E559" s="6"/>
      <c r="F559" s="6"/>
      <c r="G559" s="6"/>
      <c r="H559" s="6"/>
      <c r="I559" s="6"/>
      <c r="K559"/>
      <c r="L559"/>
      <c r="M559"/>
      <c r="N559"/>
    </row>
    <row r="560" spans="1:14" s="1" customFormat="1" ht="12.75">
      <c r="A560" s="6"/>
      <c r="B560" s="692"/>
      <c r="C560" s="6"/>
      <c r="D560" s="6"/>
      <c r="E560" s="6"/>
      <c r="F560" s="6"/>
      <c r="G560" s="6"/>
      <c r="H560" s="6"/>
      <c r="I560" s="6"/>
      <c r="K560"/>
      <c r="L560"/>
      <c r="M560"/>
      <c r="N560"/>
    </row>
    <row r="561" spans="1:14" s="1" customFormat="1" ht="12.75">
      <c r="A561" s="6"/>
      <c r="B561" s="692"/>
      <c r="C561" s="6"/>
      <c r="D561" s="6"/>
      <c r="E561" s="6"/>
      <c r="F561" s="6"/>
      <c r="G561" s="6"/>
      <c r="H561" s="6"/>
      <c r="I561" s="6"/>
      <c r="K561"/>
      <c r="L561"/>
      <c r="M561"/>
      <c r="N561"/>
    </row>
    <row r="562" spans="1:14" s="1" customFormat="1" ht="12.75">
      <c r="A562" s="6"/>
      <c r="B562" s="692"/>
      <c r="C562" s="6"/>
      <c r="D562" s="6"/>
      <c r="E562" s="6"/>
      <c r="F562" s="6"/>
      <c r="G562" s="6"/>
      <c r="H562" s="6"/>
      <c r="I562" s="6"/>
      <c r="K562"/>
      <c r="L562"/>
      <c r="M562"/>
      <c r="N562"/>
    </row>
    <row r="563" spans="1:14" s="1" customFormat="1" ht="12.75">
      <c r="A563" s="6"/>
      <c r="B563" s="692"/>
      <c r="C563" s="6"/>
      <c r="D563" s="6"/>
      <c r="E563" s="6"/>
      <c r="F563" s="6"/>
      <c r="G563" s="6"/>
      <c r="H563" s="6"/>
      <c r="I563" s="6"/>
      <c r="K563"/>
      <c r="L563"/>
      <c r="M563"/>
      <c r="N563"/>
    </row>
    <row r="564" spans="1:14" s="1" customFormat="1" ht="12.75">
      <c r="A564" s="6"/>
      <c r="B564" s="692"/>
      <c r="C564" s="6"/>
      <c r="D564" s="6"/>
      <c r="E564" s="6"/>
      <c r="F564" s="6"/>
      <c r="G564" s="6"/>
      <c r="H564" s="6"/>
      <c r="I564" s="6"/>
      <c r="K564"/>
      <c r="L564"/>
      <c r="M564"/>
      <c r="N564"/>
    </row>
    <row r="565" spans="1:14" s="1" customFormat="1" ht="12.75">
      <c r="A565" s="6"/>
      <c r="B565" s="692"/>
      <c r="C565" s="6"/>
      <c r="D565" s="6"/>
      <c r="E565" s="6"/>
      <c r="F565" s="6"/>
      <c r="G565" s="6"/>
      <c r="H565" s="6"/>
      <c r="I565" s="6"/>
      <c r="K565"/>
      <c r="L565"/>
      <c r="M565"/>
      <c r="N565"/>
    </row>
    <row r="566" spans="1:14" s="1" customFormat="1" ht="12.75">
      <c r="A566" s="6"/>
      <c r="B566" s="692"/>
      <c r="C566" s="6"/>
      <c r="D566" s="6"/>
      <c r="E566" s="6"/>
      <c r="F566" s="6"/>
      <c r="G566" s="6"/>
      <c r="H566" s="6"/>
      <c r="I566" s="6"/>
      <c r="K566"/>
      <c r="L566"/>
      <c r="M566"/>
      <c r="N566"/>
    </row>
    <row r="567" spans="1:14" s="1" customFormat="1" ht="12.75">
      <c r="A567" s="6"/>
      <c r="B567" s="692"/>
      <c r="C567" s="6"/>
      <c r="D567" s="6"/>
      <c r="E567" s="6"/>
      <c r="F567" s="6"/>
      <c r="G567" s="6"/>
      <c r="H567" s="6"/>
      <c r="I567" s="6"/>
      <c r="K567"/>
      <c r="L567"/>
      <c r="M567"/>
      <c r="N567"/>
    </row>
    <row r="568" spans="1:14" s="1" customFormat="1" ht="12.75">
      <c r="A568" s="6"/>
      <c r="B568" s="692"/>
      <c r="C568" s="6"/>
      <c r="D568" s="6"/>
      <c r="E568" s="6"/>
      <c r="F568" s="6"/>
      <c r="G568" s="6"/>
      <c r="H568" s="6"/>
      <c r="I568" s="6"/>
      <c r="K568"/>
      <c r="L568"/>
      <c r="M568"/>
      <c r="N568"/>
    </row>
    <row r="569" spans="1:14" s="1" customFormat="1" ht="12.75">
      <c r="A569" s="6"/>
      <c r="B569" s="692"/>
      <c r="C569" s="6"/>
      <c r="D569" s="6"/>
      <c r="E569" s="6"/>
      <c r="F569" s="6"/>
      <c r="G569" s="6"/>
      <c r="H569" s="6"/>
      <c r="I569" s="6"/>
      <c r="K569"/>
      <c r="L569"/>
      <c r="M569"/>
      <c r="N569"/>
    </row>
    <row r="570" spans="1:14" s="1" customFormat="1" ht="12.75">
      <c r="A570" s="6"/>
      <c r="B570" s="692"/>
      <c r="C570" s="6"/>
      <c r="D570" s="6"/>
      <c r="E570" s="6"/>
      <c r="F570" s="6"/>
      <c r="G570" s="6"/>
      <c r="H570" s="6"/>
      <c r="I570" s="6"/>
      <c r="K570"/>
      <c r="L570"/>
      <c r="M570"/>
      <c r="N570"/>
    </row>
    <row r="571" spans="1:14" s="1" customFormat="1" ht="12.75">
      <c r="A571" s="6"/>
      <c r="B571" s="692"/>
      <c r="C571" s="6"/>
      <c r="D571" s="6"/>
      <c r="E571" s="6"/>
      <c r="F571" s="6"/>
      <c r="G571" s="6"/>
      <c r="H571" s="6"/>
      <c r="I571" s="6"/>
      <c r="K571"/>
      <c r="L571"/>
      <c r="M571"/>
      <c r="N571"/>
    </row>
    <row r="572" spans="1:14" s="1" customFormat="1" ht="12.75">
      <c r="A572" s="6"/>
      <c r="B572" s="692"/>
      <c r="C572" s="6"/>
      <c r="D572" s="6"/>
      <c r="E572" s="6"/>
      <c r="F572" s="6"/>
      <c r="G572" s="6"/>
      <c r="H572" s="6"/>
      <c r="I572" s="6"/>
      <c r="K572"/>
      <c r="L572"/>
      <c r="M572"/>
      <c r="N572"/>
    </row>
    <row r="573" spans="1:14" s="1" customFormat="1" ht="12.75">
      <c r="A573" s="6"/>
      <c r="B573" s="692"/>
      <c r="C573" s="6"/>
      <c r="D573" s="6"/>
      <c r="E573" s="6"/>
      <c r="F573" s="6"/>
      <c r="G573" s="6"/>
      <c r="H573" s="6"/>
      <c r="I573" s="6"/>
      <c r="K573"/>
      <c r="L573"/>
      <c r="M573"/>
      <c r="N573"/>
    </row>
    <row r="574" spans="1:14" s="1" customFormat="1" ht="12.75">
      <c r="A574" s="6"/>
      <c r="B574" s="692"/>
      <c r="C574" s="6"/>
      <c r="D574" s="6"/>
      <c r="E574" s="6"/>
      <c r="F574" s="6"/>
      <c r="G574" s="6"/>
      <c r="H574" s="6"/>
      <c r="I574" s="6"/>
      <c r="K574"/>
      <c r="L574"/>
      <c r="M574"/>
      <c r="N574"/>
    </row>
    <row r="575" spans="1:14" s="1" customFormat="1" ht="12.75">
      <c r="A575" s="6"/>
      <c r="B575" s="692"/>
      <c r="C575" s="6"/>
      <c r="D575" s="6"/>
      <c r="E575" s="6"/>
      <c r="F575" s="6"/>
      <c r="G575" s="6"/>
      <c r="H575" s="6"/>
      <c r="I575" s="6"/>
      <c r="K575"/>
      <c r="L575"/>
      <c r="M575"/>
      <c r="N575"/>
    </row>
    <row r="576" spans="1:14" s="1" customFormat="1" ht="12.75">
      <c r="A576" s="6"/>
      <c r="B576" s="692"/>
      <c r="C576" s="6"/>
      <c r="D576" s="6"/>
      <c r="E576" s="6"/>
      <c r="F576" s="6"/>
      <c r="G576" s="6"/>
      <c r="H576" s="6"/>
      <c r="I576" s="6"/>
      <c r="K576"/>
      <c r="L576"/>
      <c r="M576"/>
      <c r="N576"/>
    </row>
    <row r="577" spans="1:14" s="1" customFormat="1" ht="12.75">
      <c r="A577" s="6"/>
      <c r="B577" s="692"/>
      <c r="C577" s="6"/>
      <c r="D577" s="6"/>
      <c r="E577" s="6"/>
      <c r="F577" s="6"/>
      <c r="G577" s="6"/>
      <c r="H577" s="6"/>
      <c r="I577" s="6"/>
      <c r="K577"/>
      <c r="L577"/>
      <c r="M577"/>
      <c r="N577"/>
    </row>
    <row r="578" spans="1:14" s="1" customFormat="1" ht="12.75">
      <c r="A578" s="6"/>
      <c r="B578" s="692"/>
      <c r="C578" s="6"/>
      <c r="D578" s="6"/>
      <c r="E578" s="6"/>
      <c r="F578" s="6"/>
      <c r="G578" s="6"/>
      <c r="H578" s="6"/>
      <c r="I578" s="6"/>
      <c r="K578"/>
      <c r="L578"/>
      <c r="M578"/>
      <c r="N578"/>
    </row>
    <row r="579" spans="1:14" s="1" customFormat="1" ht="12.75">
      <c r="A579" s="6"/>
      <c r="B579" s="692"/>
      <c r="C579" s="6"/>
      <c r="D579" s="6"/>
      <c r="E579" s="6"/>
      <c r="F579" s="6"/>
      <c r="G579" s="6"/>
      <c r="H579" s="6"/>
      <c r="I579" s="6"/>
      <c r="K579"/>
      <c r="L579"/>
      <c r="M579"/>
      <c r="N579"/>
    </row>
    <row r="580" spans="1:14" s="1" customFormat="1" ht="12.75">
      <c r="A580" s="6"/>
      <c r="B580" s="692"/>
      <c r="C580" s="6"/>
      <c r="D580" s="6"/>
      <c r="E580" s="6"/>
      <c r="F580" s="6"/>
      <c r="G580" s="6"/>
      <c r="H580" s="6"/>
      <c r="I580" s="6"/>
      <c r="K580"/>
      <c r="L580"/>
      <c r="M580"/>
      <c r="N580"/>
    </row>
    <row r="581" spans="1:14" s="1" customFormat="1" ht="12.75">
      <c r="A581" s="6"/>
      <c r="B581" s="692"/>
      <c r="C581" s="6"/>
      <c r="D581" s="6"/>
      <c r="E581" s="6"/>
      <c r="F581" s="6"/>
      <c r="G581" s="6"/>
      <c r="H581" s="6"/>
      <c r="I581" s="6"/>
      <c r="K581"/>
      <c r="L581"/>
      <c r="M581"/>
      <c r="N581"/>
    </row>
    <row r="582" spans="1:14" s="1" customFormat="1" ht="12.75">
      <c r="A582" s="6"/>
      <c r="B582" s="692"/>
      <c r="C582" s="6"/>
      <c r="D582" s="6"/>
      <c r="E582" s="6"/>
      <c r="F582" s="6"/>
      <c r="G582" s="6"/>
      <c r="H582" s="6"/>
      <c r="I582" s="6"/>
      <c r="K582"/>
      <c r="L582"/>
      <c r="M582"/>
      <c r="N582"/>
    </row>
    <row r="583" spans="1:14" s="1" customFormat="1" ht="12.75">
      <c r="A583" s="6"/>
      <c r="B583" s="692"/>
      <c r="C583" s="6"/>
      <c r="D583" s="6"/>
      <c r="E583" s="6"/>
      <c r="F583" s="6"/>
      <c r="G583" s="6"/>
      <c r="H583" s="6"/>
      <c r="I583" s="6"/>
      <c r="K583"/>
      <c r="L583"/>
      <c r="M583"/>
      <c r="N583"/>
    </row>
    <row r="584" spans="1:14" s="1" customFormat="1" ht="12.75">
      <c r="A584" s="6"/>
      <c r="B584" s="692"/>
      <c r="C584" s="6"/>
      <c r="D584" s="6"/>
      <c r="E584" s="6"/>
      <c r="F584" s="6"/>
      <c r="G584" s="6"/>
      <c r="H584" s="6"/>
      <c r="I584" s="6"/>
      <c r="K584"/>
      <c r="L584"/>
      <c r="M584"/>
      <c r="N584"/>
    </row>
    <row r="585" spans="1:14" s="1" customFormat="1" ht="12.75">
      <c r="A585" s="6"/>
      <c r="B585" s="692"/>
      <c r="C585" s="6"/>
      <c r="D585" s="6"/>
      <c r="E585" s="6"/>
      <c r="F585" s="6"/>
      <c r="G585" s="6"/>
      <c r="H585" s="6"/>
      <c r="I585" s="6"/>
      <c r="K585"/>
      <c r="L585"/>
      <c r="M585"/>
      <c r="N585"/>
    </row>
    <row r="586" spans="1:14" s="1" customFormat="1" ht="12.75">
      <c r="A586" s="6"/>
      <c r="B586" s="692"/>
      <c r="C586" s="6"/>
      <c r="D586" s="6"/>
      <c r="E586" s="6"/>
      <c r="F586" s="6"/>
      <c r="G586" s="6"/>
      <c r="H586" s="6"/>
      <c r="I586" s="6"/>
      <c r="K586"/>
      <c r="L586"/>
      <c r="M586"/>
      <c r="N586"/>
    </row>
    <row r="587" spans="1:14" s="1" customFormat="1" ht="12.75">
      <c r="A587" s="6"/>
      <c r="B587" s="692"/>
      <c r="C587" s="6"/>
      <c r="D587" s="6"/>
      <c r="E587" s="6"/>
      <c r="F587" s="6"/>
      <c r="G587" s="6"/>
      <c r="H587" s="6"/>
      <c r="I587" s="6"/>
      <c r="K587"/>
      <c r="L587"/>
      <c r="M587"/>
      <c r="N587"/>
    </row>
    <row r="588" spans="1:14" s="1" customFormat="1" ht="12.75">
      <c r="A588" s="6"/>
      <c r="B588" s="692"/>
      <c r="C588" s="6"/>
      <c r="D588" s="6"/>
      <c r="E588" s="6"/>
      <c r="F588" s="6"/>
      <c r="G588" s="6"/>
      <c r="H588" s="6"/>
      <c r="I588" s="6"/>
      <c r="K588"/>
      <c r="L588"/>
      <c r="M588"/>
      <c r="N588"/>
    </row>
    <row r="589" spans="1:14" s="1" customFormat="1" ht="12.75">
      <c r="A589" s="6"/>
      <c r="B589" s="692"/>
      <c r="C589" s="6"/>
      <c r="D589" s="6"/>
      <c r="E589" s="6"/>
      <c r="F589" s="6"/>
      <c r="G589" s="6"/>
      <c r="H589" s="6"/>
      <c r="I589" s="6"/>
      <c r="K589"/>
      <c r="L589"/>
      <c r="M589"/>
      <c r="N589"/>
    </row>
    <row r="590" spans="1:14" s="1" customFormat="1" ht="12.75">
      <c r="A590" s="6"/>
      <c r="B590" s="692"/>
      <c r="C590" s="6"/>
      <c r="D590" s="6"/>
      <c r="E590" s="6"/>
      <c r="F590" s="6"/>
      <c r="G590" s="6"/>
      <c r="H590" s="6"/>
      <c r="I590" s="6"/>
      <c r="K590"/>
      <c r="L590"/>
      <c r="M590"/>
      <c r="N590"/>
    </row>
    <row r="591" spans="1:14" s="1" customFormat="1" ht="12.75">
      <c r="A591" s="6"/>
      <c r="B591" s="692"/>
      <c r="C591" s="6"/>
      <c r="D591" s="6"/>
      <c r="E591" s="6"/>
      <c r="F591" s="6"/>
      <c r="G591" s="6"/>
      <c r="H591" s="6"/>
      <c r="I591" s="6"/>
      <c r="K591"/>
      <c r="L591"/>
      <c r="M591"/>
      <c r="N591"/>
    </row>
    <row r="592" spans="1:14" s="1" customFormat="1" ht="12.75">
      <c r="A592" s="6"/>
      <c r="B592" s="692"/>
      <c r="C592" s="6"/>
      <c r="D592" s="6"/>
      <c r="E592" s="6"/>
      <c r="F592" s="6"/>
      <c r="G592" s="6"/>
      <c r="H592" s="6"/>
      <c r="I592" s="6"/>
      <c r="K592"/>
      <c r="L592"/>
      <c r="M592"/>
      <c r="N592"/>
    </row>
    <row r="593" spans="1:14" s="1" customFormat="1" ht="12.75">
      <c r="A593" s="6"/>
      <c r="B593" s="692"/>
      <c r="C593" s="6"/>
      <c r="D593" s="6"/>
      <c r="E593" s="6"/>
      <c r="F593" s="6"/>
      <c r="G593" s="6"/>
      <c r="H593" s="6"/>
      <c r="I593" s="6"/>
      <c r="K593"/>
      <c r="L593"/>
      <c r="M593"/>
      <c r="N593"/>
    </row>
    <row r="594" spans="1:14" s="1" customFormat="1" ht="12.75">
      <c r="A594" s="6"/>
      <c r="B594" s="692"/>
      <c r="C594" s="6"/>
      <c r="D594" s="6"/>
      <c r="E594" s="6"/>
      <c r="F594" s="6"/>
      <c r="G594" s="6"/>
      <c r="H594" s="6"/>
      <c r="I594" s="6"/>
      <c r="K594"/>
      <c r="L594"/>
      <c r="M594"/>
      <c r="N594"/>
    </row>
    <row r="595" spans="1:14" s="1" customFormat="1" ht="12.75">
      <c r="A595" s="6"/>
      <c r="B595" s="692"/>
      <c r="C595" s="6"/>
      <c r="D595" s="6"/>
      <c r="E595" s="6"/>
      <c r="F595" s="6"/>
      <c r="G595" s="6"/>
      <c r="H595" s="6"/>
      <c r="I595" s="6"/>
      <c r="K595"/>
      <c r="L595"/>
      <c r="M595"/>
      <c r="N595"/>
    </row>
    <row r="596" spans="1:14" s="1" customFormat="1" ht="12.75">
      <c r="A596" s="6"/>
      <c r="B596" s="692"/>
      <c r="C596" s="6"/>
      <c r="D596" s="6"/>
      <c r="E596" s="6"/>
      <c r="F596" s="6"/>
      <c r="G596" s="6"/>
      <c r="H596" s="6"/>
      <c r="I596" s="6"/>
      <c r="K596"/>
      <c r="L596"/>
      <c r="M596"/>
      <c r="N596"/>
    </row>
    <row r="597" spans="1:14" s="1" customFormat="1" ht="12.75">
      <c r="A597" s="6"/>
      <c r="B597" s="692"/>
      <c r="C597" s="6"/>
      <c r="D597" s="6"/>
      <c r="E597" s="6"/>
      <c r="F597" s="6"/>
      <c r="G597" s="6"/>
      <c r="H597" s="6"/>
      <c r="I597" s="6"/>
      <c r="K597"/>
      <c r="L597"/>
      <c r="M597"/>
      <c r="N597"/>
    </row>
    <row r="598" spans="1:14" s="1" customFormat="1" ht="12.75">
      <c r="A598" s="6"/>
      <c r="B598" s="692"/>
      <c r="C598" s="6"/>
      <c r="D598" s="6"/>
      <c r="E598" s="6"/>
      <c r="F598" s="6"/>
      <c r="G598" s="6"/>
      <c r="H598" s="6"/>
      <c r="I598" s="6"/>
      <c r="K598"/>
      <c r="L598"/>
      <c r="M598"/>
      <c r="N598"/>
    </row>
    <row r="599" spans="1:14" s="1" customFormat="1" ht="12.75">
      <c r="A599" s="6"/>
      <c r="B599" s="692"/>
      <c r="C599" s="6"/>
      <c r="D599" s="6"/>
      <c r="E599" s="6"/>
      <c r="F599" s="6"/>
      <c r="G599" s="6"/>
      <c r="H599" s="6"/>
      <c r="I599" s="6"/>
      <c r="K599"/>
      <c r="L599"/>
      <c r="M599"/>
      <c r="N599"/>
    </row>
    <row r="600" spans="1:14" s="1" customFormat="1" ht="12.75">
      <c r="A600" s="6"/>
      <c r="B600" s="692"/>
      <c r="C600" s="6"/>
      <c r="D600" s="6"/>
      <c r="E600" s="6"/>
      <c r="F600" s="6"/>
      <c r="G600" s="6"/>
      <c r="H600" s="6"/>
      <c r="I600" s="6"/>
      <c r="K600"/>
      <c r="L600"/>
      <c r="M600"/>
      <c r="N600"/>
    </row>
    <row r="601" spans="1:14" s="1" customFormat="1" ht="12.75">
      <c r="A601" s="6"/>
      <c r="B601" s="692"/>
      <c r="C601" s="6"/>
      <c r="D601" s="6"/>
      <c r="E601" s="6"/>
      <c r="F601" s="6"/>
      <c r="G601" s="6"/>
      <c r="H601" s="6"/>
      <c r="I601" s="6"/>
      <c r="K601"/>
      <c r="L601"/>
      <c r="M601"/>
      <c r="N601"/>
    </row>
    <row r="602" spans="1:14" s="1" customFormat="1" ht="12.75">
      <c r="A602" s="6"/>
      <c r="B602" s="692"/>
      <c r="C602" s="6"/>
      <c r="D602" s="6"/>
      <c r="E602" s="6"/>
      <c r="F602" s="6"/>
      <c r="G602" s="6"/>
      <c r="H602" s="6"/>
      <c r="I602" s="6"/>
      <c r="K602"/>
      <c r="L602"/>
      <c r="M602"/>
      <c r="N602"/>
    </row>
    <row r="603" spans="1:14" s="1" customFormat="1" ht="12.75">
      <c r="A603" s="6"/>
      <c r="B603" s="692"/>
      <c r="C603" s="6"/>
      <c r="D603" s="6"/>
      <c r="E603" s="6"/>
      <c r="F603" s="6"/>
      <c r="G603" s="6"/>
      <c r="H603" s="6"/>
      <c r="I603" s="6"/>
      <c r="K603"/>
      <c r="L603"/>
      <c r="M603"/>
      <c r="N603"/>
    </row>
    <row r="604" spans="1:14" s="1" customFormat="1" ht="12.75">
      <c r="A604" s="6"/>
      <c r="B604" s="692"/>
      <c r="C604" s="6"/>
      <c r="D604" s="6"/>
      <c r="E604" s="6"/>
      <c r="F604" s="6"/>
      <c r="G604" s="6"/>
      <c r="H604" s="6"/>
      <c r="I604" s="6"/>
      <c r="K604"/>
      <c r="L604"/>
      <c r="M604"/>
      <c r="N604"/>
    </row>
    <row r="605" spans="1:14" s="1" customFormat="1" ht="12.75">
      <c r="A605" s="6"/>
      <c r="B605" s="692"/>
      <c r="C605" s="6"/>
      <c r="D605" s="6"/>
      <c r="E605" s="6"/>
      <c r="F605" s="6"/>
      <c r="G605" s="6"/>
      <c r="H605" s="6"/>
      <c r="I605" s="6"/>
      <c r="K605"/>
      <c r="L605"/>
      <c r="M605"/>
      <c r="N605"/>
    </row>
    <row r="606" spans="1:14" s="1" customFormat="1" ht="12.75">
      <c r="A606" s="6"/>
      <c r="B606" s="692"/>
      <c r="C606" s="6"/>
      <c r="D606" s="6"/>
      <c r="E606" s="6"/>
      <c r="F606" s="6"/>
      <c r="G606" s="6"/>
      <c r="H606" s="6"/>
      <c r="I606" s="6"/>
      <c r="K606"/>
      <c r="L606"/>
      <c r="M606"/>
      <c r="N606"/>
    </row>
    <row r="607" spans="1:14" s="1" customFormat="1" ht="12.75">
      <c r="A607" s="6"/>
      <c r="B607" s="692"/>
      <c r="C607" s="6"/>
      <c r="D607" s="6"/>
      <c r="E607" s="6"/>
      <c r="F607" s="6"/>
      <c r="G607" s="6"/>
      <c r="H607" s="6"/>
      <c r="I607" s="6"/>
      <c r="K607"/>
      <c r="L607"/>
      <c r="M607"/>
      <c r="N607"/>
    </row>
    <row r="608" spans="1:14" s="1" customFormat="1" ht="12.75">
      <c r="A608" s="6"/>
      <c r="B608" s="692"/>
      <c r="C608" s="6"/>
      <c r="D608" s="6"/>
      <c r="E608" s="6"/>
      <c r="F608" s="6"/>
      <c r="G608" s="6"/>
      <c r="H608" s="6"/>
      <c r="I608" s="6"/>
      <c r="K608"/>
      <c r="L608"/>
      <c r="M608"/>
      <c r="N608"/>
    </row>
    <row r="609" spans="1:14" s="1" customFormat="1" ht="12.75">
      <c r="A609" s="6"/>
      <c r="B609" s="692"/>
      <c r="C609" s="6"/>
      <c r="D609" s="6"/>
      <c r="E609" s="6"/>
      <c r="F609" s="6"/>
      <c r="G609" s="6"/>
      <c r="H609" s="6"/>
      <c r="I609" s="6"/>
      <c r="K609"/>
      <c r="L609"/>
      <c r="M609"/>
      <c r="N609"/>
    </row>
    <row r="610" spans="1:14" s="1" customFormat="1" ht="12.75">
      <c r="A610" s="6"/>
      <c r="B610" s="692"/>
      <c r="C610" s="6"/>
      <c r="D610" s="6"/>
      <c r="E610" s="6"/>
      <c r="F610" s="6"/>
      <c r="G610" s="6"/>
      <c r="H610" s="6"/>
      <c r="I610" s="6"/>
      <c r="K610"/>
      <c r="L610"/>
      <c r="M610"/>
      <c r="N610"/>
    </row>
    <row r="611" spans="1:14" s="1" customFormat="1" ht="12.75">
      <c r="A611" s="6"/>
      <c r="B611" s="692"/>
      <c r="C611" s="6"/>
      <c r="D611" s="6"/>
      <c r="E611" s="6"/>
      <c r="F611" s="6"/>
      <c r="G611" s="6"/>
      <c r="H611" s="6"/>
      <c r="I611" s="6"/>
      <c r="K611"/>
      <c r="L611"/>
      <c r="M611"/>
      <c r="N611"/>
    </row>
    <row r="612" spans="1:14" s="1" customFormat="1" ht="12.75">
      <c r="A612" s="6"/>
      <c r="B612" s="692"/>
      <c r="C612" s="6"/>
      <c r="D612" s="6"/>
      <c r="E612" s="6"/>
      <c r="F612" s="6"/>
      <c r="G612" s="6"/>
      <c r="H612" s="6"/>
      <c r="I612" s="6"/>
      <c r="K612"/>
      <c r="L612"/>
      <c r="M612"/>
      <c r="N612"/>
    </row>
    <row r="613" spans="1:14" s="1" customFormat="1" ht="12.75">
      <c r="A613" s="6"/>
      <c r="B613" s="692"/>
      <c r="C613" s="6"/>
      <c r="D613" s="6"/>
      <c r="E613" s="6"/>
      <c r="F613" s="6"/>
      <c r="G613" s="6"/>
      <c r="H613" s="6"/>
      <c r="I613" s="6"/>
      <c r="K613"/>
      <c r="L613"/>
      <c r="M613"/>
      <c r="N613"/>
    </row>
    <row r="614" spans="1:14" s="1" customFormat="1" ht="12.75">
      <c r="A614" s="6"/>
      <c r="B614" s="692"/>
      <c r="C614" s="6"/>
      <c r="D614" s="6"/>
      <c r="E614" s="6"/>
      <c r="F614" s="6"/>
      <c r="G614" s="6"/>
      <c r="H614" s="6"/>
      <c r="I614" s="6"/>
      <c r="K614"/>
      <c r="L614"/>
      <c r="M614"/>
      <c r="N614"/>
    </row>
    <row r="615" spans="1:14" s="1" customFormat="1" ht="12.75">
      <c r="A615" s="6"/>
      <c r="B615" s="692"/>
      <c r="C615" s="6"/>
      <c r="D615" s="6"/>
      <c r="E615" s="6"/>
      <c r="F615" s="6"/>
      <c r="G615" s="6"/>
      <c r="H615" s="6"/>
      <c r="I615" s="6"/>
      <c r="K615"/>
      <c r="L615"/>
      <c r="M615"/>
      <c r="N615"/>
    </row>
    <row r="616" spans="1:14" s="1" customFormat="1" ht="12.75">
      <c r="A616" s="6"/>
      <c r="B616" s="692"/>
      <c r="C616" s="6"/>
      <c r="D616" s="6"/>
      <c r="E616" s="6"/>
      <c r="F616" s="6"/>
      <c r="G616" s="6"/>
      <c r="H616" s="6"/>
      <c r="I616" s="6"/>
      <c r="K616"/>
      <c r="L616"/>
      <c r="M616"/>
      <c r="N616"/>
    </row>
    <row r="617" spans="1:14" s="1" customFormat="1" ht="12.75">
      <c r="A617" s="6"/>
      <c r="B617" s="692"/>
      <c r="C617" s="6"/>
      <c r="D617" s="6"/>
      <c r="E617" s="6"/>
      <c r="F617" s="6"/>
      <c r="G617" s="6"/>
      <c r="H617" s="6"/>
      <c r="I617" s="6"/>
      <c r="K617"/>
      <c r="L617"/>
      <c r="M617"/>
      <c r="N617"/>
    </row>
    <row r="618" spans="1:14" s="1" customFormat="1" ht="12.75">
      <c r="A618" s="6"/>
      <c r="B618" s="692"/>
      <c r="C618" s="6"/>
      <c r="D618" s="6"/>
      <c r="E618" s="6"/>
      <c r="F618" s="6"/>
      <c r="G618" s="6"/>
      <c r="H618" s="6"/>
      <c r="I618" s="6"/>
      <c r="K618"/>
      <c r="L618"/>
      <c r="M618"/>
      <c r="N618"/>
    </row>
    <row r="619" spans="1:14" s="1" customFormat="1" ht="12.75">
      <c r="A619" s="6"/>
      <c r="B619" s="692"/>
      <c r="C619" s="6"/>
      <c r="D619" s="6"/>
      <c r="E619" s="6"/>
      <c r="F619" s="6"/>
      <c r="G619" s="6"/>
      <c r="H619" s="6"/>
      <c r="I619" s="6"/>
      <c r="K619"/>
      <c r="L619"/>
      <c r="M619"/>
      <c r="N619"/>
    </row>
    <row r="620" spans="1:14" s="1" customFormat="1" ht="12.75">
      <c r="A620" s="6"/>
      <c r="B620" s="692"/>
      <c r="C620" s="6"/>
      <c r="D620" s="6"/>
      <c r="E620" s="6"/>
      <c r="F620" s="6"/>
      <c r="G620" s="6"/>
      <c r="H620" s="6"/>
      <c r="I620" s="6"/>
      <c r="K620"/>
      <c r="L620"/>
      <c r="M620"/>
      <c r="N620"/>
    </row>
    <row r="621" spans="1:14" s="1" customFormat="1" ht="12.75">
      <c r="A621" s="6"/>
      <c r="B621" s="692"/>
      <c r="C621" s="6"/>
      <c r="D621" s="6"/>
      <c r="E621" s="6"/>
      <c r="F621" s="6"/>
      <c r="G621" s="6"/>
      <c r="H621" s="6"/>
      <c r="I621" s="6"/>
      <c r="K621"/>
      <c r="L621"/>
      <c r="M621"/>
      <c r="N621"/>
    </row>
    <row r="622" spans="1:14" s="1" customFormat="1" ht="12.75">
      <c r="A622" s="6"/>
      <c r="B622" s="692"/>
      <c r="C622" s="6"/>
      <c r="D622" s="6"/>
      <c r="E622" s="6"/>
      <c r="F622" s="6"/>
      <c r="G622" s="6"/>
      <c r="H622" s="6"/>
      <c r="I622" s="6"/>
      <c r="K622"/>
      <c r="L622"/>
      <c r="M622"/>
      <c r="N622"/>
    </row>
    <row r="623" spans="1:14" s="1" customFormat="1" ht="12.75">
      <c r="A623" s="6"/>
      <c r="B623" s="692"/>
      <c r="C623" s="6"/>
      <c r="D623" s="6"/>
      <c r="E623" s="6"/>
      <c r="F623" s="6"/>
      <c r="G623" s="6"/>
      <c r="H623" s="6"/>
      <c r="I623" s="6"/>
      <c r="K623"/>
      <c r="L623"/>
      <c r="M623"/>
      <c r="N623"/>
    </row>
    <row r="624" spans="1:14" s="1" customFormat="1" ht="12.75">
      <c r="A624" s="6"/>
      <c r="B624" s="692"/>
      <c r="C624" s="6"/>
      <c r="D624" s="6"/>
      <c r="E624" s="6"/>
      <c r="F624" s="6"/>
      <c r="G624" s="6"/>
      <c r="H624" s="6"/>
      <c r="I624" s="6"/>
      <c r="K624"/>
      <c r="L624"/>
      <c r="M624"/>
      <c r="N624"/>
    </row>
    <row r="625" spans="1:14" s="1" customFormat="1" ht="12.75">
      <c r="A625" s="6"/>
      <c r="B625" s="692"/>
      <c r="C625" s="6"/>
      <c r="D625" s="6"/>
      <c r="E625" s="6"/>
      <c r="F625" s="6"/>
      <c r="G625" s="6"/>
      <c r="H625" s="6"/>
      <c r="I625" s="6"/>
      <c r="K625"/>
      <c r="L625"/>
      <c r="M625"/>
      <c r="N625"/>
    </row>
    <row r="626" spans="1:14" s="1" customFormat="1" ht="12.75">
      <c r="A626" s="6"/>
      <c r="B626" s="692"/>
      <c r="C626" s="6"/>
      <c r="D626" s="6"/>
      <c r="E626" s="6"/>
      <c r="F626" s="6"/>
      <c r="G626" s="6"/>
      <c r="H626" s="6"/>
      <c r="I626" s="6"/>
      <c r="K626"/>
      <c r="L626"/>
      <c r="M626"/>
      <c r="N626"/>
    </row>
    <row r="627" spans="1:14" s="1" customFormat="1" ht="12.75">
      <c r="A627" s="6"/>
      <c r="B627" s="692"/>
      <c r="C627" s="6"/>
      <c r="D627" s="6"/>
      <c r="E627" s="6"/>
      <c r="F627" s="6"/>
      <c r="G627" s="6"/>
      <c r="H627" s="6"/>
      <c r="I627" s="6"/>
      <c r="K627"/>
      <c r="L627"/>
      <c r="M627"/>
      <c r="N627"/>
    </row>
    <row r="628" spans="1:14" s="1" customFormat="1" ht="12.75">
      <c r="A628" s="6"/>
      <c r="B628" s="692"/>
      <c r="C628" s="6"/>
      <c r="D628" s="6"/>
      <c r="E628" s="6"/>
      <c r="F628" s="6"/>
      <c r="G628" s="6"/>
      <c r="H628" s="6"/>
      <c r="I628" s="6"/>
      <c r="K628"/>
      <c r="L628"/>
      <c r="M628"/>
      <c r="N628"/>
    </row>
    <row r="629" spans="1:14" s="1" customFormat="1" ht="12.75">
      <c r="A629" s="6"/>
      <c r="B629" s="692"/>
      <c r="C629" s="6"/>
      <c r="D629" s="6"/>
      <c r="E629" s="6"/>
      <c r="F629" s="6"/>
      <c r="G629" s="6"/>
      <c r="H629" s="6"/>
      <c r="I629" s="6"/>
      <c r="K629"/>
      <c r="L629"/>
      <c r="M629"/>
      <c r="N629"/>
    </row>
    <row r="630" spans="1:14" s="1" customFormat="1" ht="12.75">
      <c r="A630" s="6"/>
      <c r="B630" s="692"/>
      <c r="C630" s="6"/>
      <c r="D630" s="6"/>
      <c r="E630" s="6"/>
      <c r="F630" s="6"/>
      <c r="G630" s="6"/>
      <c r="H630" s="6"/>
      <c r="I630" s="6"/>
      <c r="K630"/>
      <c r="L630"/>
      <c r="M630"/>
      <c r="N630"/>
    </row>
    <row r="631" spans="1:14" s="1" customFormat="1" ht="12.75">
      <c r="A631" s="6"/>
      <c r="B631" s="692"/>
      <c r="C631" s="6"/>
      <c r="D631" s="6"/>
      <c r="E631" s="6"/>
      <c r="F631" s="6"/>
      <c r="G631" s="6"/>
      <c r="H631" s="6"/>
      <c r="I631" s="6"/>
      <c r="K631"/>
      <c r="L631"/>
      <c r="M631"/>
      <c r="N631"/>
    </row>
    <row r="632" spans="1:14" s="1" customFormat="1" ht="12.75">
      <c r="A632" s="6"/>
      <c r="B632" s="692"/>
      <c r="C632" s="6"/>
      <c r="D632" s="6"/>
      <c r="E632" s="6"/>
      <c r="F632" s="6"/>
      <c r="G632" s="6"/>
      <c r="H632" s="6"/>
      <c r="I632" s="6"/>
      <c r="K632"/>
      <c r="L632"/>
      <c r="M632"/>
      <c r="N632"/>
    </row>
    <row r="633" spans="1:14" s="1" customFormat="1" ht="12.75">
      <c r="A633" s="6"/>
      <c r="B633" s="692"/>
      <c r="C633" s="6"/>
      <c r="D633" s="6"/>
      <c r="E633" s="6"/>
      <c r="F633" s="6"/>
      <c r="G633" s="6"/>
      <c r="H633" s="6"/>
      <c r="I633" s="6"/>
      <c r="K633"/>
      <c r="L633"/>
      <c r="M633"/>
      <c r="N633"/>
    </row>
    <row r="634" spans="1:14" s="1" customFormat="1" ht="12.75">
      <c r="A634" s="6"/>
      <c r="B634" s="692"/>
      <c r="C634" s="6"/>
      <c r="D634" s="6"/>
      <c r="E634" s="6"/>
      <c r="F634" s="6"/>
      <c r="G634" s="6"/>
      <c r="H634" s="6"/>
      <c r="I634" s="6"/>
      <c r="K634"/>
      <c r="L634"/>
      <c r="M634"/>
      <c r="N634"/>
    </row>
    <row r="635" spans="1:14" s="1" customFormat="1" ht="12.75">
      <c r="A635" s="6"/>
      <c r="B635" s="692"/>
      <c r="C635" s="6"/>
      <c r="D635" s="6"/>
      <c r="E635" s="6"/>
      <c r="F635" s="6"/>
      <c r="G635" s="6"/>
      <c r="H635" s="6"/>
      <c r="I635" s="6"/>
      <c r="K635"/>
      <c r="L635"/>
      <c r="M635"/>
      <c r="N635"/>
    </row>
    <row r="636" spans="1:14" s="1" customFormat="1" ht="12.75">
      <c r="A636" s="6"/>
      <c r="B636" s="692"/>
      <c r="C636" s="6"/>
      <c r="D636" s="6"/>
      <c r="E636" s="6"/>
      <c r="F636" s="6"/>
      <c r="G636" s="6"/>
      <c r="H636" s="6"/>
      <c r="I636" s="6"/>
      <c r="K636"/>
      <c r="L636"/>
      <c r="M636"/>
      <c r="N636"/>
    </row>
    <row r="637" spans="1:14" s="1" customFormat="1" ht="12.75">
      <c r="A637" s="6"/>
      <c r="B637" s="692"/>
      <c r="C637" s="6"/>
      <c r="D637" s="6"/>
      <c r="E637" s="6"/>
      <c r="F637" s="6"/>
      <c r="G637" s="6"/>
      <c r="H637" s="6"/>
      <c r="I637" s="6"/>
      <c r="K637"/>
      <c r="L637"/>
      <c r="M637"/>
      <c r="N637"/>
    </row>
    <row r="638" spans="1:14" s="1" customFormat="1" ht="12.75">
      <c r="A638" s="6"/>
      <c r="B638" s="692"/>
      <c r="C638" s="6"/>
      <c r="D638" s="6"/>
      <c r="E638" s="6"/>
      <c r="F638" s="6"/>
      <c r="G638" s="6"/>
      <c r="H638" s="6"/>
      <c r="I638" s="6"/>
      <c r="K638"/>
      <c r="L638"/>
      <c r="M638"/>
      <c r="N638"/>
    </row>
    <row r="639" spans="1:14" s="1" customFormat="1" ht="12.75">
      <c r="A639" s="6"/>
      <c r="B639" s="692"/>
      <c r="C639" s="6"/>
      <c r="D639" s="6"/>
      <c r="E639" s="6"/>
      <c r="F639" s="6"/>
      <c r="G639" s="6"/>
      <c r="H639" s="6"/>
      <c r="I639" s="6"/>
      <c r="K639"/>
      <c r="L639"/>
      <c r="M639"/>
      <c r="N639"/>
    </row>
    <row r="640" spans="1:14" s="1" customFormat="1" ht="12.75">
      <c r="A640" s="6"/>
      <c r="B640" s="692"/>
      <c r="C640" s="6"/>
      <c r="D640" s="6"/>
      <c r="E640" s="6"/>
      <c r="F640" s="6"/>
      <c r="G640" s="6"/>
      <c r="H640" s="6"/>
      <c r="I640" s="6"/>
      <c r="K640"/>
      <c r="L640"/>
      <c r="M640"/>
      <c r="N640"/>
    </row>
    <row r="641" spans="1:14" s="1" customFormat="1" ht="12.75">
      <c r="A641" s="6"/>
      <c r="B641" s="692"/>
      <c r="C641" s="6"/>
      <c r="D641" s="6"/>
      <c r="E641" s="6"/>
      <c r="F641" s="6"/>
      <c r="G641" s="6"/>
      <c r="H641" s="6"/>
      <c r="I641" s="6"/>
      <c r="K641"/>
      <c r="L641"/>
      <c r="M641"/>
      <c r="N641"/>
    </row>
    <row r="642" spans="1:14" s="1" customFormat="1" ht="12.75">
      <c r="A642" s="6"/>
      <c r="B642" s="692"/>
      <c r="C642" s="6"/>
      <c r="D642" s="6"/>
      <c r="E642" s="6"/>
      <c r="F642" s="6"/>
      <c r="G642" s="6"/>
      <c r="H642" s="6"/>
      <c r="I642" s="6"/>
      <c r="K642"/>
      <c r="L642"/>
      <c r="M642"/>
      <c r="N642"/>
    </row>
    <row r="643" spans="1:14" s="1" customFormat="1" ht="12.75">
      <c r="A643" s="6"/>
      <c r="B643" s="692"/>
      <c r="C643" s="6"/>
      <c r="D643" s="6"/>
      <c r="E643" s="6"/>
      <c r="F643" s="6"/>
      <c r="G643" s="6"/>
      <c r="H643" s="6"/>
      <c r="I643" s="6"/>
      <c r="K643"/>
      <c r="L643"/>
      <c r="M643"/>
      <c r="N643"/>
    </row>
    <row r="644" spans="1:14" s="1" customFormat="1" ht="12.75">
      <c r="A644" s="6"/>
      <c r="B644" s="692"/>
      <c r="C644" s="6"/>
      <c r="D644" s="6"/>
      <c r="E644" s="6"/>
      <c r="F644" s="6"/>
      <c r="G644" s="6"/>
      <c r="H644" s="6"/>
      <c r="I644" s="6"/>
      <c r="K644"/>
      <c r="L644"/>
      <c r="M644"/>
      <c r="N644"/>
    </row>
    <row r="645" spans="1:14" s="1" customFormat="1" ht="12.75">
      <c r="A645" s="6"/>
      <c r="B645" s="692"/>
      <c r="C645" s="6"/>
      <c r="D645" s="6"/>
      <c r="E645" s="6"/>
      <c r="F645" s="6"/>
      <c r="G645" s="6"/>
      <c r="H645" s="6"/>
      <c r="I645" s="6"/>
      <c r="K645"/>
      <c r="L645"/>
      <c r="M645"/>
      <c r="N645"/>
    </row>
    <row r="646" spans="1:14" s="1" customFormat="1" ht="12.75">
      <c r="A646" s="6"/>
      <c r="B646" s="692"/>
      <c r="C646" s="6"/>
      <c r="D646" s="6"/>
      <c r="E646" s="6"/>
      <c r="F646" s="6"/>
      <c r="G646" s="6"/>
      <c r="H646" s="6"/>
      <c r="I646" s="6"/>
      <c r="K646"/>
      <c r="L646"/>
      <c r="M646"/>
      <c r="N646"/>
    </row>
    <row r="647" spans="1:14" s="1" customFormat="1" ht="12.75">
      <c r="A647" s="6"/>
      <c r="B647" s="692"/>
      <c r="C647" s="6"/>
      <c r="D647" s="6"/>
      <c r="E647" s="6"/>
      <c r="F647" s="6"/>
      <c r="G647" s="6"/>
      <c r="H647" s="6"/>
      <c r="I647" s="6"/>
      <c r="K647"/>
      <c r="L647"/>
      <c r="M647"/>
      <c r="N647"/>
    </row>
    <row r="648" spans="1:14" s="1" customFormat="1" ht="12.75">
      <c r="A648" s="6"/>
      <c r="B648" s="692"/>
      <c r="C648" s="6"/>
      <c r="D648" s="6"/>
      <c r="E648" s="6"/>
      <c r="F648" s="6"/>
      <c r="G648" s="6"/>
      <c r="H648" s="6"/>
      <c r="I648" s="6"/>
      <c r="K648"/>
      <c r="L648"/>
      <c r="M648"/>
      <c r="N648"/>
    </row>
    <row r="649" spans="1:14" s="1" customFormat="1" ht="12.75">
      <c r="A649" s="6"/>
      <c r="B649" s="692"/>
      <c r="C649" s="6"/>
      <c r="D649" s="6"/>
      <c r="E649" s="6"/>
      <c r="F649" s="6"/>
      <c r="G649" s="6"/>
      <c r="H649" s="6"/>
      <c r="I649" s="6"/>
      <c r="K649"/>
      <c r="L649"/>
      <c r="M649"/>
      <c r="N649"/>
    </row>
    <row r="650" spans="1:14" s="1" customFormat="1" ht="12.75">
      <c r="A650" s="6"/>
      <c r="B650" s="692"/>
      <c r="C650" s="6"/>
      <c r="D650" s="6"/>
      <c r="E650" s="6"/>
      <c r="F650" s="6"/>
      <c r="G650" s="6"/>
      <c r="H650" s="6"/>
      <c r="I650" s="6"/>
      <c r="K650"/>
      <c r="L650"/>
      <c r="M650"/>
      <c r="N650"/>
    </row>
    <row r="651" spans="1:14" s="1" customFormat="1" ht="12.75">
      <c r="A651" s="6"/>
      <c r="B651" s="692"/>
      <c r="C651" s="6"/>
      <c r="D651" s="6"/>
      <c r="E651" s="6"/>
      <c r="F651" s="6"/>
      <c r="G651" s="6"/>
      <c r="H651" s="6"/>
      <c r="I651" s="6"/>
      <c r="K651"/>
      <c r="L651"/>
      <c r="M651"/>
      <c r="N651"/>
    </row>
    <row r="652" spans="1:14" s="1" customFormat="1" ht="12.75">
      <c r="A652" s="6"/>
      <c r="B652" s="692"/>
      <c r="C652" s="6"/>
      <c r="D652" s="6"/>
      <c r="E652" s="6"/>
      <c r="F652" s="6"/>
      <c r="G652" s="6"/>
      <c r="H652" s="6"/>
      <c r="I652" s="6"/>
      <c r="K652"/>
      <c r="L652"/>
      <c r="M652"/>
      <c r="N652"/>
    </row>
    <row r="653" spans="1:14" s="1" customFormat="1" ht="12.75">
      <c r="A653" s="6"/>
      <c r="B653" s="692"/>
      <c r="C653" s="6"/>
      <c r="D653" s="6"/>
      <c r="E653" s="6"/>
      <c r="F653" s="6"/>
      <c r="G653" s="6"/>
      <c r="H653" s="6"/>
      <c r="I653" s="6"/>
      <c r="K653"/>
      <c r="L653"/>
      <c r="M653"/>
      <c r="N653"/>
    </row>
    <row r="654" spans="1:14" s="1" customFormat="1" ht="12.75">
      <c r="A654" s="6"/>
      <c r="B654" s="692"/>
      <c r="C654" s="6"/>
      <c r="D654" s="6"/>
      <c r="E654" s="6"/>
      <c r="F654" s="6"/>
      <c r="G654" s="6"/>
      <c r="H654" s="6"/>
      <c r="I654" s="6"/>
      <c r="K654"/>
      <c r="L654"/>
      <c r="M654"/>
      <c r="N654"/>
    </row>
    <row r="655" spans="1:14" s="1" customFormat="1" ht="12.75">
      <c r="A655" s="6"/>
      <c r="B655" s="692"/>
      <c r="C655" s="6"/>
      <c r="D655" s="6"/>
      <c r="E655" s="6"/>
      <c r="F655" s="6"/>
      <c r="G655" s="6"/>
      <c r="H655" s="6"/>
      <c r="I655" s="6"/>
      <c r="K655"/>
      <c r="L655"/>
      <c r="M655"/>
      <c r="N655"/>
    </row>
    <row r="656" spans="1:14" s="1" customFormat="1" ht="12.75">
      <c r="A656" s="6"/>
      <c r="B656" s="692"/>
      <c r="C656" s="6"/>
      <c r="D656" s="6"/>
      <c r="E656" s="6"/>
      <c r="F656" s="6"/>
      <c r="G656" s="6"/>
      <c r="H656" s="6"/>
      <c r="I656" s="6"/>
      <c r="K656"/>
      <c r="L656"/>
      <c r="M656"/>
      <c r="N656"/>
    </row>
    <row r="657" spans="1:14" s="1" customFormat="1" ht="12.75">
      <c r="A657" s="6"/>
      <c r="B657" s="692"/>
      <c r="C657" s="6"/>
      <c r="D657" s="6"/>
      <c r="E657" s="6"/>
      <c r="F657" s="6"/>
      <c r="G657" s="6"/>
      <c r="H657" s="6"/>
      <c r="I657" s="6"/>
      <c r="K657"/>
      <c r="L657"/>
      <c r="M657"/>
      <c r="N657"/>
    </row>
    <row r="658" spans="1:14" s="1" customFormat="1" ht="12.75">
      <c r="A658" s="6"/>
      <c r="B658" s="692"/>
      <c r="C658" s="6"/>
      <c r="D658" s="6"/>
      <c r="E658" s="6"/>
      <c r="F658" s="6"/>
      <c r="G658" s="6"/>
      <c r="H658" s="6"/>
      <c r="I658" s="6"/>
      <c r="K658"/>
      <c r="L658"/>
      <c r="M658"/>
      <c r="N658"/>
    </row>
    <row r="659" spans="1:14" s="1" customFormat="1" ht="12.75">
      <c r="A659" s="6"/>
      <c r="B659" s="692"/>
      <c r="C659" s="6"/>
      <c r="D659" s="6"/>
      <c r="E659" s="6"/>
      <c r="F659" s="6"/>
      <c r="G659" s="6"/>
      <c r="H659" s="6"/>
      <c r="I659" s="6"/>
      <c r="K659"/>
      <c r="L659"/>
      <c r="M659"/>
      <c r="N659"/>
    </row>
    <row r="660" spans="1:14" s="1" customFormat="1" ht="12.75">
      <c r="A660" s="6"/>
      <c r="B660" s="692"/>
      <c r="C660" s="6"/>
      <c r="D660" s="6"/>
      <c r="E660" s="6"/>
      <c r="F660" s="6"/>
      <c r="G660" s="6"/>
      <c r="H660" s="6"/>
      <c r="I660" s="6"/>
      <c r="K660"/>
      <c r="L660"/>
      <c r="M660"/>
      <c r="N660"/>
    </row>
    <row r="661" spans="1:14" s="1" customFormat="1" ht="12.75">
      <c r="A661" s="6"/>
      <c r="B661" s="692"/>
      <c r="C661" s="6"/>
      <c r="D661" s="6"/>
      <c r="E661" s="6"/>
      <c r="F661" s="6"/>
      <c r="G661" s="6"/>
      <c r="H661" s="6"/>
      <c r="I661" s="6"/>
      <c r="K661"/>
      <c r="L661"/>
      <c r="M661"/>
      <c r="N661"/>
    </row>
    <row r="662" spans="1:14" s="1" customFormat="1" ht="12.75">
      <c r="A662" s="6"/>
      <c r="B662" s="692"/>
      <c r="C662" s="6"/>
      <c r="D662" s="6"/>
      <c r="E662" s="6"/>
      <c r="F662" s="6"/>
      <c r="G662" s="6"/>
      <c r="H662" s="6"/>
      <c r="I662" s="6"/>
      <c r="K662"/>
      <c r="L662"/>
      <c r="M662"/>
      <c r="N662"/>
    </row>
    <row r="663" spans="1:14" s="1" customFormat="1" ht="12.75">
      <c r="A663" s="6"/>
      <c r="B663" s="692"/>
      <c r="C663" s="6"/>
      <c r="D663" s="6"/>
      <c r="E663" s="6"/>
      <c r="F663" s="6"/>
      <c r="G663" s="6"/>
      <c r="H663" s="6"/>
      <c r="I663" s="6"/>
      <c r="K663"/>
      <c r="L663"/>
      <c r="M663"/>
      <c r="N663"/>
    </row>
    <row r="664" spans="1:14" s="1" customFormat="1" ht="12.75">
      <c r="A664" s="6"/>
      <c r="B664" s="692"/>
      <c r="C664" s="6"/>
      <c r="D664" s="6"/>
      <c r="E664" s="6"/>
      <c r="F664" s="6"/>
      <c r="G664" s="6"/>
      <c r="H664" s="6"/>
      <c r="I664" s="6"/>
      <c r="K664"/>
      <c r="L664"/>
      <c r="M664"/>
      <c r="N664"/>
    </row>
    <row r="665" spans="1:14" s="1" customFormat="1" ht="12.75">
      <c r="A665" s="6"/>
      <c r="B665" s="692"/>
      <c r="C665" s="6"/>
      <c r="D665" s="6"/>
      <c r="E665" s="6"/>
      <c r="F665" s="6"/>
      <c r="G665" s="6"/>
      <c r="H665" s="6"/>
      <c r="I665" s="6"/>
      <c r="K665"/>
      <c r="L665"/>
      <c r="M665"/>
      <c r="N665"/>
    </row>
    <row r="666" spans="1:14" s="1" customFormat="1" ht="12.75">
      <c r="A666" s="6"/>
      <c r="B666" s="692"/>
      <c r="C666" s="6"/>
      <c r="D666" s="6"/>
      <c r="E666" s="6"/>
      <c r="F666" s="6"/>
      <c r="G666" s="6"/>
      <c r="H666" s="6"/>
      <c r="I666" s="6"/>
      <c r="K666"/>
      <c r="L666"/>
      <c r="M666"/>
      <c r="N666"/>
    </row>
    <row r="667" spans="1:14" s="1" customFormat="1" ht="12.75">
      <c r="A667" s="6"/>
      <c r="B667" s="692"/>
      <c r="C667" s="6"/>
      <c r="D667" s="6"/>
      <c r="E667" s="6"/>
      <c r="F667" s="6"/>
      <c r="G667" s="6"/>
      <c r="H667" s="6"/>
      <c r="I667" s="6"/>
      <c r="K667"/>
      <c r="L667"/>
      <c r="M667"/>
      <c r="N667"/>
    </row>
    <row r="668" spans="1:14" s="1" customFormat="1" ht="12.75">
      <c r="A668" s="6"/>
      <c r="B668" s="692"/>
      <c r="C668" s="6"/>
      <c r="D668" s="6"/>
      <c r="E668" s="6"/>
      <c r="F668" s="6"/>
      <c r="G668" s="6"/>
      <c r="H668" s="6"/>
      <c r="I668" s="6"/>
      <c r="K668"/>
      <c r="L668"/>
      <c r="M668"/>
      <c r="N668"/>
    </row>
    <row r="669" spans="1:14" s="1" customFormat="1" ht="12.75">
      <c r="A669" s="6"/>
      <c r="B669" s="692"/>
      <c r="C669" s="6"/>
      <c r="D669" s="6"/>
      <c r="E669" s="6"/>
      <c r="F669" s="6"/>
      <c r="G669" s="6"/>
      <c r="H669" s="6"/>
      <c r="I669" s="6"/>
      <c r="K669"/>
      <c r="L669"/>
      <c r="M669"/>
      <c r="N669"/>
    </row>
    <row r="670" spans="1:14" s="1" customFormat="1" ht="12.75">
      <c r="A670" s="6"/>
      <c r="B670" s="692"/>
      <c r="C670" s="6"/>
      <c r="D670" s="6"/>
      <c r="E670" s="6"/>
      <c r="F670" s="6"/>
      <c r="G670" s="6"/>
      <c r="H670" s="6"/>
      <c r="I670" s="6"/>
      <c r="K670"/>
      <c r="L670"/>
      <c r="M670"/>
      <c r="N670"/>
    </row>
    <row r="671" spans="1:14" s="1" customFormat="1" ht="12.75">
      <c r="A671" s="6"/>
      <c r="B671" s="692"/>
      <c r="C671" s="6"/>
      <c r="D671" s="6"/>
      <c r="E671" s="6"/>
      <c r="F671" s="6"/>
      <c r="G671" s="6"/>
      <c r="H671" s="6"/>
      <c r="I671" s="6"/>
      <c r="K671"/>
      <c r="L671"/>
      <c r="M671"/>
      <c r="N671"/>
    </row>
    <row r="672" spans="1:14" s="1" customFormat="1" ht="12.75">
      <c r="A672" s="6"/>
      <c r="B672" s="692"/>
      <c r="C672" s="6"/>
      <c r="D672" s="6"/>
      <c r="E672" s="6"/>
      <c r="F672" s="6"/>
      <c r="G672" s="6"/>
      <c r="H672" s="6"/>
      <c r="I672" s="6"/>
      <c r="K672"/>
      <c r="L672"/>
      <c r="M672"/>
      <c r="N672"/>
    </row>
    <row r="673" spans="1:14" s="1" customFormat="1" ht="12.75">
      <c r="A673" s="6"/>
      <c r="B673" s="692"/>
      <c r="C673" s="6"/>
      <c r="D673" s="6"/>
      <c r="E673" s="6"/>
      <c r="F673" s="6"/>
      <c r="G673" s="6"/>
      <c r="H673" s="6"/>
      <c r="I673" s="6"/>
      <c r="K673"/>
      <c r="L673"/>
      <c r="M673"/>
      <c r="N673"/>
    </row>
    <row r="674" spans="1:14" s="1" customFormat="1" ht="12.75">
      <c r="A674" s="6"/>
      <c r="B674" s="692"/>
      <c r="C674" s="6"/>
      <c r="D674" s="6"/>
      <c r="E674" s="6"/>
      <c r="F674" s="6"/>
      <c r="G674" s="6"/>
      <c r="H674" s="6"/>
      <c r="I674" s="6"/>
      <c r="K674"/>
      <c r="L674"/>
      <c r="M674"/>
      <c r="N674"/>
    </row>
    <row r="675" spans="1:14" s="1" customFormat="1" ht="12.75">
      <c r="A675" s="6"/>
      <c r="B675" s="692"/>
      <c r="C675" s="6"/>
      <c r="D675" s="6"/>
      <c r="E675" s="6"/>
      <c r="F675" s="6"/>
      <c r="G675" s="6"/>
      <c r="H675" s="6"/>
      <c r="I675" s="6"/>
      <c r="K675"/>
      <c r="L675"/>
      <c r="M675"/>
      <c r="N675"/>
    </row>
    <row r="676" spans="1:14" s="1" customFormat="1" ht="12.75">
      <c r="A676" s="6"/>
      <c r="B676" s="692"/>
      <c r="C676" s="6"/>
      <c r="D676" s="6"/>
      <c r="E676" s="6"/>
      <c r="F676" s="6"/>
      <c r="G676" s="6"/>
      <c r="H676" s="6"/>
      <c r="I676" s="6"/>
      <c r="K676"/>
      <c r="L676"/>
      <c r="M676"/>
      <c r="N676"/>
    </row>
    <row r="677" spans="1:14" s="1" customFormat="1" ht="12.75">
      <c r="A677" s="6"/>
      <c r="B677" s="692"/>
      <c r="C677" s="6"/>
      <c r="D677" s="6"/>
      <c r="E677" s="6"/>
      <c r="F677" s="6"/>
      <c r="G677" s="6"/>
      <c r="H677" s="6"/>
      <c r="I677" s="6"/>
      <c r="K677"/>
      <c r="L677"/>
      <c r="M677"/>
      <c r="N677"/>
    </row>
    <row r="678" spans="1:14" s="1" customFormat="1" ht="12.75">
      <c r="A678" s="6"/>
      <c r="B678" s="692"/>
      <c r="C678" s="6"/>
      <c r="D678" s="6"/>
      <c r="E678" s="6"/>
      <c r="F678" s="6"/>
      <c r="G678" s="6"/>
      <c r="H678" s="6"/>
      <c r="I678" s="6"/>
      <c r="K678"/>
      <c r="L678"/>
      <c r="M678"/>
      <c r="N678"/>
    </row>
    <row r="679" spans="1:14" s="1" customFormat="1" ht="12.75">
      <c r="A679" s="6"/>
      <c r="B679" s="692"/>
      <c r="C679" s="6"/>
      <c r="D679" s="6"/>
      <c r="E679" s="6"/>
      <c r="F679" s="6"/>
      <c r="G679" s="6"/>
      <c r="H679" s="6"/>
      <c r="I679" s="6"/>
      <c r="K679"/>
      <c r="L679"/>
      <c r="M679"/>
      <c r="N679"/>
    </row>
    <row r="680" spans="1:14" s="1" customFormat="1" ht="12.75">
      <c r="A680" s="6"/>
      <c r="B680" s="692"/>
      <c r="C680" s="6"/>
      <c r="D680" s="6"/>
      <c r="E680" s="6"/>
      <c r="F680" s="6"/>
      <c r="G680" s="6"/>
      <c r="H680" s="6"/>
      <c r="I680" s="6"/>
      <c r="K680"/>
      <c r="L680"/>
      <c r="M680"/>
      <c r="N680"/>
    </row>
    <row r="681" spans="1:14" s="1" customFormat="1" ht="12.75">
      <c r="A681" s="6"/>
      <c r="B681" s="692"/>
      <c r="C681" s="6"/>
      <c r="D681" s="6"/>
      <c r="E681" s="6"/>
      <c r="F681" s="6"/>
      <c r="G681" s="6"/>
      <c r="H681" s="6"/>
      <c r="I681" s="6"/>
      <c r="K681"/>
      <c r="L681"/>
      <c r="M681"/>
      <c r="N681"/>
    </row>
    <row r="682" spans="1:14" s="1" customFormat="1" ht="12.75">
      <c r="A682" s="6"/>
      <c r="B682" s="692"/>
      <c r="C682" s="6"/>
      <c r="D682" s="6"/>
      <c r="E682" s="6"/>
      <c r="F682" s="6"/>
      <c r="G682" s="6"/>
      <c r="H682" s="6"/>
      <c r="I682" s="6"/>
      <c r="K682"/>
      <c r="L682"/>
      <c r="M682"/>
      <c r="N682"/>
    </row>
    <row r="683" spans="1:14" s="1" customFormat="1" ht="12.75">
      <c r="A683" s="6"/>
      <c r="B683" s="692"/>
      <c r="C683" s="6"/>
      <c r="D683" s="6"/>
      <c r="E683" s="6"/>
      <c r="F683" s="6"/>
      <c r="G683" s="6"/>
      <c r="H683" s="6"/>
      <c r="I683" s="6"/>
      <c r="K683"/>
      <c r="L683"/>
      <c r="M683"/>
      <c r="N683"/>
    </row>
    <row r="684" spans="1:14" s="1" customFormat="1" ht="12.75">
      <c r="A684" s="6"/>
      <c r="B684" s="692"/>
      <c r="C684" s="6"/>
      <c r="D684" s="6"/>
      <c r="E684" s="6"/>
      <c r="F684" s="6"/>
      <c r="G684" s="6"/>
      <c r="H684" s="6"/>
      <c r="I684" s="6"/>
      <c r="K684"/>
      <c r="L684"/>
      <c r="M684"/>
      <c r="N684"/>
    </row>
    <row r="685" spans="1:14" s="1" customFormat="1" ht="12.75">
      <c r="A685" s="6"/>
      <c r="B685" s="692"/>
      <c r="C685" s="6"/>
      <c r="D685" s="6"/>
      <c r="E685" s="6"/>
      <c r="F685" s="6"/>
      <c r="G685" s="6"/>
      <c r="H685" s="6"/>
      <c r="I685" s="6"/>
      <c r="K685"/>
      <c r="L685"/>
      <c r="M685"/>
      <c r="N685"/>
    </row>
    <row r="686" spans="1:14" s="1" customFormat="1" ht="12.75">
      <c r="A686" s="6"/>
      <c r="B686" s="692"/>
      <c r="C686" s="6"/>
      <c r="D686" s="6"/>
      <c r="E686" s="6"/>
      <c r="F686" s="6"/>
      <c r="G686" s="6"/>
      <c r="H686" s="6"/>
      <c r="I686" s="6"/>
      <c r="K686"/>
      <c r="L686"/>
      <c r="M686"/>
      <c r="N686"/>
    </row>
    <row r="687" spans="1:14" s="1" customFormat="1" ht="12.75">
      <c r="A687" s="6"/>
      <c r="B687" s="692"/>
      <c r="C687" s="6"/>
      <c r="D687" s="6"/>
      <c r="E687" s="6"/>
      <c r="F687" s="6"/>
      <c r="G687" s="6"/>
      <c r="H687" s="6"/>
      <c r="I687" s="6"/>
      <c r="K687"/>
      <c r="L687"/>
      <c r="M687"/>
      <c r="N687"/>
    </row>
    <row r="688" spans="1:14" s="1" customFormat="1" ht="12.75">
      <c r="A688" s="6"/>
      <c r="B688" s="692"/>
      <c r="C688" s="6"/>
      <c r="D688" s="6"/>
      <c r="E688" s="6"/>
      <c r="F688" s="6"/>
      <c r="G688" s="6"/>
      <c r="H688" s="6"/>
      <c r="I688" s="6"/>
      <c r="K688"/>
      <c r="L688"/>
      <c r="M688"/>
      <c r="N688"/>
    </row>
    <row r="689" spans="1:14" s="1" customFormat="1" ht="12.75">
      <c r="A689" s="6"/>
      <c r="B689" s="692"/>
      <c r="C689" s="6"/>
      <c r="D689" s="6"/>
      <c r="E689" s="6"/>
      <c r="F689" s="6"/>
      <c r="G689" s="6"/>
      <c r="H689" s="6"/>
      <c r="I689" s="6"/>
      <c r="K689"/>
      <c r="L689"/>
      <c r="M689"/>
      <c r="N689"/>
    </row>
    <row r="690" spans="1:14" s="1" customFormat="1" ht="12.75">
      <c r="A690" s="6"/>
      <c r="B690" s="692"/>
      <c r="C690" s="6"/>
      <c r="D690" s="6"/>
      <c r="E690" s="6"/>
      <c r="F690" s="6"/>
      <c r="G690" s="6"/>
      <c r="H690" s="6"/>
      <c r="I690" s="6"/>
      <c r="K690"/>
      <c r="L690"/>
      <c r="M690"/>
      <c r="N690"/>
    </row>
    <row r="691" spans="1:14" s="1" customFormat="1" ht="12.75">
      <c r="A691" s="6"/>
      <c r="B691" s="692"/>
      <c r="C691" s="6"/>
      <c r="D691" s="6"/>
      <c r="E691" s="6"/>
      <c r="F691" s="6"/>
      <c r="G691" s="6"/>
      <c r="H691" s="6"/>
      <c r="I691" s="6"/>
      <c r="K691"/>
      <c r="L691"/>
      <c r="M691"/>
      <c r="N691"/>
    </row>
    <row r="692" spans="1:14" s="1" customFormat="1" ht="12.75">
      <c r="A692" s="6"/>
      <c r="B692" s="692"/>
      <c r="C692" s="6"/>
      <c r="D692" s="6"/>
      <c r="E692" s="6"/>
      <c r="F692" s="6"/>
      <c r="G692" s="6"/>
      <c r="H692" s="6"/>
      <c r="I692" s="6"/>
      <c r="K692"/>
      <c r="L692"/>
      <c r="M692"/>
      <c r="N692"/>
    </row>
    <row r="693" spans="1:14" s="1" customFormat="1" ht="12.75">
      <c r="A693" s="6"/>
      <c r="B693" s="692"/>
      <c r="C693" s="6"/>
      <c r="D693" s="6"/>
      <c r="E693" s="6"/>
      <c r="F693" s="6"/>
      <c r="G693" s="6"/>
      <c r="H693" s="6"/>
      <c r="I693" s="6"/>
      <c r="K693"/>
      <c r="L693"/>
      <c r="M693"/>
      <c r="N693"/>
    </row>
    <row r="694" spans="1:14" s="1" customFormat="1" ht="12.75">
      <c r="A694" s="6"/>
      <c r="B694" s="692"/>
      <c r="C694" s="6"/>
      <c r="D694" s="6"/>
      <c r="E694" s="6"/>
      <c r="F694" s="6"/>
      <c r="G694" s="6"/>
      <c r="H694" s="6"/>
      <c r="I694" s="6"/>
      <c r="K694"/>
      <c r="L694"/>
      <c r="M694"/>
      <c r="N694"/>
    </row>
    <row r="695" spans="1:14" s="1" customFormat="1" ht="12.75">
      <c r="A695" s="6"/>
      <c r="B695" s="692"/>
      <c r="C695" s="6"/>
      <c r="D695" s="6"/>
      <c r="E695" s="6"/>
      <c r="F695" s="6"/>
      <c r="G695" s="6"/>
      <c r="H695" s="6"/>
      <c r="I695" s="6"/>
      <c r="K695"/>
      <c r="L695"/>
      <c r="M695"/>
      <c r="N695"/>
    </row>
    <row r="696" spans="1:14" s="1" customFormat="1" ht="12.75">
      <c r="A696" s="6"/>
      <c r="B696" s="692"/>
      <c r="C696" s="6"/>
      <c r="D696" s="6"/>
      <c r="E696" s="6"/>
      <c r="F696" s="6"/>
      <c r="G696" s="6"/>
      <c r="H696" s="6"/>
      <c r="I696" s="6"/>
      <c r="K696"/>
      <c r="L696"/>
      <c r="M696"/>
      <c r="N696"/>
    </row>
    <row r="697" spans="1:14" s="1" customFormat="1" ht="12.75">
      <c r="A697" s="6"/>
      <c r="B697" s="692"/>
      <c r="C697" s="6"/>
      <c r="D697" s="6"/>
      <c r="E697" s="6"/>
      <c r="F697" s="6"/>
      <c r="G697" s="6"/>
      <c r="H697" s="6"/>
      <c r="I697" s="6"/>
      <c r="K697"/>
      <c r="L697"/>
      <c r="M697"/>
      <c r="N697"/>
    </row>
    <row r="698" spans="1:14" s="1" customFormat="1" ht="12.75">
      <c r="A698" s="6"/>
      <c r="B698" s="692"/>
      <c r="C698" s="6"/>
      <c r="D698" s="6"/>
      <c r="E698" s="6"/>
      <c r="F698" s="6"/>
      <c r="G698" s="6"/>
      <c r="H698" s="6"/>
      <c r="I698" s="6"/>
      <c r="K698"/>
      <c r="L698"/>
      <c r="M698"/>
      <c r="N698"/>
    </row>
    <row r="699" spans="1:14" s="1" customFormat="1" ht="12.75">
      <c r="A699" s="6"/>
      <c r="B699" s="692"/>
      <c r="C699" s="6"/>
      <c r="D699" s="6"/>
      <c r="E699" s="6"/>
      <c r="F699" s="6"/>
      <c r="G699" s="6"/>
      <c r="H699" s="6"/>
      <c r="I699" s="6"/>
      <c r="K699"/>
      <c r="L699"/>
      <c r="M699"/>
      <c r="N699"/>
    </row>
    <row r="700" spans="1:14" s="1" customFormat="1" ht="12.75">
      <c r="A700" s="6"/>
      <c r="B700" s="692"/>
      <c r="C700" s="6"/>
      <c r="D700" s="6"/>
      <c r="E700" s="6"/>
      <c r="F700" s="6"/>
      <c r="G700" s="6"/>
      <c r="H700" s="6"/>
      <c r="I700" s="6"/>
      <c r="K700"/>
      <c r="L700"/>
      <c r="M700"/>
      <c r="N700"/>
    </row>
    <row r="701" spans="1:14" s="1" customFormat="1" ht="12.75">
      <c r="A701" s="6"/>
      <c r="B701" s="692"/>
      <c r="C701" s="6"/>
      <c r="D701" s="6"/>
      <c r="E701" s="6"/>
      <c r="F701" s="6"/>
      <c r="G701" s="6"/>
      <c r="H701" s="6"/>
      <c r="I701" s="6"/>
      <c r="K701"/>
      <c r="L701"/>
      <c r="M701"/>
      <c r="N701"/>
    </row>
    <row r="702" spans="1:14" s="1" customFormat="1" ht="12.75">
      <c r="A702" s="6"/>
      <c r="B702" s="692"/>
      <c r="C702" s="6"/>
      <c r="D702" s="6"/>
      <c r="E702" s="6"/>
      <c r="F702" s="6"/>
      <c r="G702" s="6"/>
      <c r="H702" s="6"/>
      <c r="I702" s="6"/>
      <c r="K702"/>
      <c r="L702"/>
      <c r="M702"/>
      <c r="N702"/>
    </row>
    <row r="703" spans="1:14" s="1" customFormat="1" ht="12.75">
      <c r="A703" s="6"/>
      <c r="B703" s="692"/>
      <c r="C703" s="6"/>
      <c r="D703" s="6"/>
      <c r="E703" s="6"/>
      <c r="F703" s="6"/>
      <c r="G703" s="6"/>
      <c r="H703" s="6"/>
      <c r="I703" s="6"/>
      <c r="K703"/>
      <c r="L703"/>
      <c r="M703"/>
      <c r="N703"/>
    </row>
    <row r="704" spans="1:14" s="1" customFormat="1" ht="12.75">
      <c r="A704" s="6"/>
      <c r="B704" s="692"/>
      <c r="C704" s="6"/>
      <c r="D704" s="6"/>
      <c r="E704" s="6"/>
      <c r="F704" s="6"/>
      <c r="G704" s="6"/>
      <c r="H704" s="6"/>
      <c r="I704" s="6"/>
      <c r="K704"/>
      <c r="L704"/>
      <c r="M704"/>
      <c r="N704"/>
    </row>
    <row r="705" spans="1:14" s="1" customFormat="1" ht="12.75">
      <c r="A705" s="6"/>
      <c r="B705" s="692"/>
      <c r="C705" s="6"/>
      <c r="D705" s="6"/>
      <c r="E705" s="6"/>
      <c r="F705" s="6"/>
      <c r="G705" s="6"/>
      <c r="H705" s="6"/>
      <c r="I705" s="6"/>
      <c r="K705"/>
      <c r="L705"/>
      <c r="M705"/>
      <c r="N705"/>
    </row>
    <row r="706" spans="1:14" s="1" customFormat="1" ht="12.75">
      <c r="A706" s="6"/>
      <c r="B706" s="692"/>
      <c r="C706" s="6"/>
      <c r="D706" s="6"/>
      <c r="E706" s="6"/>
      <c r="F706" s="6"/>
      <c r="G706" s="6"/>
      <c r="H706" s="6"/>
      <c r="I706" s="6"/>
      <c r="K706"/>
      <c r="L706"/>
      <c r="M706"/>
      <c r="N706"/>
    </row>
    <row r="707" spans="1:14" s="1" customFormat="1" ht="12.75">
      <c r="A707" s="6"/>
      <c r="B707" s="692"/>
      <c r="C707" s="6"/>
      <c r="D707" s="6"/>
      <c r="E707" s="6"/>
      <c r="F707" s="6"/>
      <c r="G707" s="6"/>
      <c r="H707" s="6"/>
      <c r="I707" s="6"/>
      <c r="K707"/>
      <c r="L707"/>
      <c r="M707"/>
      <c r="N707"/>
    </row>
    <row r="708" spans="1:14" s="1" customFormat="1" ht="12.75">
      <c r="A708" s="6"/>
      <c r="B708" s="692"/>
      <c r="C708" s="6"/>
      <c r="D708" s="6"/>
      <c r="E708" s="6"/>
      <c r="F708" s="6"/>
      <c r="G708" s="6"/>
      <c r="H708" s="6"/>
      <c r="I708" s="6"/>
      <c r="K708"/>
      <c r="L708"/>
      <c r="M708"/>
      <c r="N708"/>
    </row>
    <row r="709" spans="1:14" s="1" customFormat="1" ht="12.75">
      <c r="A709" s="6"/>
      <c r="B709" s="692"/>
      <c r="C709" s="6"/>
      <c r="D709" s="6"/>
      <c r="E709" s="6"/>
      <c r="F709" s="6"/>
      <c r="G709" s="6"/>
      <c r="H709" s="6"/>
      <c r="I709" s="6"/>
      <c r="K709"/>
      <c r="L709"/>
      <c r="M709"/>
      <c r="N709"/>
    </row>
    <row r="710" spans="1:14" s="1" customFormat="1" ht="12.75">
      <c r="A710" s="6"/>
      <c r="B710" s="692"/>
      <c r="C710" s="6"/>
      <c r="D710" s="6"/>
      <c r="E710" s="6"/>
      <c r="F710" s="6"/>
      <c r="G710" s="6"/>
      <c r="H710" s="6"/>
      <c r="I710" s="6"/>
      <c r="K710"/>
      <c r="L710"/>
      <c r="M710"/>
      <c r="N710"/>
    </row>
    <row r="711" spans="1:14" s="1" customFormat="1" ht="12.75">
      <c r="A711" s="6"/>
      <c r="B711" s="692"/>
      <c r="C711" s="6"/>
      <c r="D711" s="6"/>
      <c r="E711" s="6"/>
      <c r="F711" s="6"/>
      <c r="G711" s="6"/>
      <c r="H711" s="6"/>
      <c r="I711" s="6"/>
      <c r="K711"/>
      <c r="L711"/>
      <c r="M711"/>
      <c r="N711"/>
    </row>
    <row r="712" spans="1:14" s="1" customFormat="1" ht="12.75">
      <c r="A712" s="6"/>
      <c r="B712" s="692"/>
      <c r="C712" s="6"/>
      <c r="D712" s="6"/>
      <c r="E712" s="6"/>
      <c r="F712" s="6"/>
      <c r="G712" s="6"/>
      <c r="H712" s="6"/>
      <c r="I712" s="6"/>
      <c r="K712"/>
      <c r="L712"/>
      <c r="M712"/>
      <c r="N712"/>
    </row>
    <row r="713" spans="1:14" s="1" customFormat="1" ht="12.75">
      <c r="A713" s="6"/>
      <c r="B713" s="692"/>
      <c r="C713" s="6"/>
      <c r="D713" s="6"/>
      <c r="E713" s="6"/>
      <c r="F713" s="6"/>
      <c r="G713" s="6"/>
      <c r="H713" s="6"/>
      <c r="I713" s="6"/>
      <c r="K713"/>
      <c r="L713"/>
      <c r="M713"/>
      <c r="N713"/>
    </row>
    <row r="714" spans="1:14" s="1" customFormat="1" ht="12.75">
      <c r="A714" s="6"/>
      <c r="B714" s="692"/>
      <c r="C714" s="6"/>
      <c r="D714" s="6"/>
      <c r="E714" s="6"/>
      <c r="F714" s="6"/>
      <c r="G714" s="6"/>
      <c r="H714" s="6"/>
      <c r="I714" s="6"/>
      <c r="K714"/>
      <c r="L714"/>
      <c r="M714"/>
      <c r="N714"/>
    </row>
    <row r="715" spans="1:14" s="1" customFormat="1" ht="12.75">
      <c r="A715" s="6"/>
      <c r="B715" s="692"/>
      <c r="C715" s="6"/>
      <c r="D715" s="6"/>
      <c r="E715" s="6"/>
      <c r="F715" s="6"/>
      <c r="G715" s="6"/>
      <c r="H715" s="6"/>
      <c r="I715" s="6"/>
      <c r="K715"/>
      <c r="L715"/>
      <c r="M715"/>
      <c r="N715"/>
    </row>
    <row r="716" spans="1:14" s="1" customFormat="1" ht="12.75">
      <c r="A716" s="6"/>
      <c r="B716" s="692"/>
      <c r="C716" s="6"/>
      <c r="D716" s="6"/>
      <c r="E716" s="6"/>
      <c r="F716" s="6"/>
      <c r="G716" s="6"/>
      <c r="H716" s="6"/>
      <c r="I716" s="6"/>
      <c r="K716"/>
      <c r="L716"/>
      <c r="M716"/>
      <c r="N716"/>
    </row>
    <row r="717" spans="1:14" s="1" customFormat="1" ht="12.75">
      <c r="A717" s="6"/>
      <c r="B717" s="692"/>
      <c r="C717" s="6"/>
      <c r="D717" s="6"/>
      <c r="E717" s="6"/>
      <c r="F717" s="6"/>
      <c r="G717" s="6"/>
      <c r="H717" s="6"/>
      <c r="I717" s="6"/>
      <c r="K717"/>
      <c r="L717"/>
      <c r="M717"/>
      <c r="N717"/>
    </row>
    <row r="718" spans="1:14" s="1" customFormat="1" ht="12.75">
      <c r="A718" s="6"/>
      <c r="B718" s="692"/>
      <c r="C718" s="6"/>
      <c r="D718" s="6"/>
      <c r="E718" s="6"/>
      <c r="F718" s="6"/>
      <c r="G718" s="6"/>
      <c r="H718" s="6"/>
      <c r="I718" s="6"/>
      <c r="K718"/>
      <c r="L718"/>
      <c r="M718"/>
      <c r="N718"/>
    </row>
    <row r="719" spans="1:14" s="1" customFormat="1" ht="12.75">
      <c r="A719" s="6"/>
      <c r="B719" s="692"/>
      <c r="C719" s="6"/>
      <c r="D719" s="6"/>
      <c r="E719" s="6"/>
      <c r="F719" s="6"/>
      <c r="G719" s="6"/>
      <c r="H719" s="6"/>
      <c r="I719" s="6"/>
      <c r="K719"/>
      <c r="L719"/>
      <c r="M719"/>
      <c r="N719"/>
    </row>
    <row r="720" spans="1:14" s="1" customFormat="1" ht="12.75">
      <c r="A720" s="6"/>
      <c r="B720" s="692"/>
      <c r="C720" s="6"/>
      <c r="D720" s="6"/>
      <c r="E720" s="6"/>
      <c r="F720" s="6"/>
      <c r="G720" s="6"/>
      <c r="H720" s="6"/>
      <c r="I720" s="6"/>
      <c r="K720"/>
      <c r="L720"/>
      <c r="M720"/>
      <c r="N720"/>
    </row>
    <row r="721" spans="1:14" s="1" customFormat="1" ht="12.75">
      <c r="A721" s="6"/>
      <c r="B721" s="692"/>
      <c r="C721" s="6"/>
      <c r="D721" s="6"/>
      <c r="E721" s="6"/>
      <c r="F721" s="6"/>
      <c r="G721" s="6"/>
      <c r="H721" s="6"/>
      <c r="I721" s="6"/>
      <c r="K721"/>
      <c r="L721"/>
      <c r="M721"/>
      <c r="N721"/>
    </row>
    <row r="722" spans="1:14" s="1" customFormat="1" ht="12.75">
      <c r="A722" s="6"/>
      <c r="B722" s="692"/>
      <c r="C722" s="6"/>
      <c r="D722" s="6"/>
      <c r="E722" s="6"/>
      <c r="F722" s="6"/>
      <c r="G722" s="6"/>
      <c r="H722" s="6"/>
      <c r="I722" s="6"/>
      <c r="K722"/>
      <c r="L722"/>
      <c r="M722"/>
      <c r="N722"/>
    </row>
    <row r="723" spans="1:14" s="1" customFormat="1" ht="12.75">
      <c r="A723" s="6"/>
      <c r="B723" s="692"/>
      <c r="C723" s="6"/>
      <c r="D723" s="6"/>
      <c r="E723" s="6"/>
      <c r="F723" s="6"/>
      <c r="G723" s="6"/>
      <c r="H723" s="6"/>
      <c r="I723" s="6"/>
      <c r="K723"/>
      <c r="L723"/>
      <c r="M723"/>
      <c r="N723"/>
    </row>
    <row r="724" spans="1:14" s="1" customFormat="1" ht="12.75">
      <c r="A724" s="6"/>
      <c r="B724" s="692"/>
      <c r="C724" s="6"/>
      <c r="D724" s="6"/>
      <c r="E724" s="6"/>
      <c r="F724" s="6"/>
      <c r="G724" s="6"/>
      <c r="H724" s="6"/>
      <c r="I724" s="6"/>
      <c r="K724"/>
      <c r="L724"/>
      <c r="M724"/>
      <c r="N724"/>
    </row>
    <row r="725" spans="1:14" s="1" customFormat="1" ht="12.75">
      <c r="A725" s="6"/>
      <c r="B725" s="692"/>
      <c r="C725" s="6"/>
      <c r="D725" s="6"/>
      <c r="E725" s="6"/>
      <c r="F725" s="6"/>
      <c r="G725" s="6"/>
      <c r="H725" s="6"/>
      <c r="I725" s="6"/>
      <c r="K725"/>
      <c r="L725"/>
      <c r="M725"/>
      <c r="N725"/>
    </row>
    <row r="726" spans="1:14" s="1" customFormat="1" ht="12.75">
      <c r="A726" s="6"/>
      <c r="B726" s="692"/>
      <c r="C726" s="6"/>
      <c r="D726" s="6"/>
      <c r="E726" s="6"/>
      <c r="F726" s="6"/>
      <c r="G726" s="6"/>
      <c r="H726" s="6"/>
      <c r="I726" s="6"/>
      <c r="K726"/>
      <c r="L726"/>
      <c r="M726"/>
      <c r="N726"/>
    </row>
    <row r="727" spans="1:14" s="1" customFormat="1" ht="12.75">
      <c r="A727" s="6"/>
      <c r="B727" s="692"/>
      <c r="C727" s="6"/>
      <c r="D727" s="6"/>
      <c r="E727" s="6"/>
      <c r="F727" s="6"/>
      <c r="G727" s="6"/>
      <c r="H727" s="6"/>
      <c r="I727" s="6"/>
      <c r="K727"/>
      <c r="L727"/>
      <c r="M727"/>
      <c r="N727"/>
    </row>
    <row r="728" spans="1:14" s="1" customFormat="1" ht="12.75">
      <c r="A728" s="6"/>
      <c r="B728" s="692"/>
      <c r="C728" s="6"/>
      <c r="D728" s="6"/>
      <c r="E728" s="6"/>
      <c r="F728" s="6"/>
      <c r="G728" s="6"/>
      <c r="H728" s="6"/>
      <c r="I728" s="6"/>
      <c r="K728"/>
      <c r="L728"/>
      <c r="M728"/>
      <c r="N728"/>
    </row>
    <row r="729" spans="1:14" s="1" customFormat="1" ht="12.75">
      <c r="A729" s="6"/>
      <c r="B729" s="692"/>
      <c r="C729" s="6"/>
      <c r="D729" s="6"/>
      <c r="E729" s="6"/>
      <c r="F729" s="6"/>
      <c r="G729" s="6"/>
      <c r="H729" s="6"/>
      <c r="I729" s="6"/>
      <c r="K729"/>
      <c r="L729"/>
      <c r="M729"/>
      <c r="N729"/>
    </row>
    <row r="730" spans="1:14" s="1" customFormat="1" ht="12.75">
      <c r="A730" s="6"/>
      <c r="B730" s="692"/>
      <c r="C730" s="6"/>
      <c r="D730" s="6"/>
      <c r="E730" s="6"/>
      <c r="F730" s="6"/>
      <c r="G730" s="6"/>
      <c r="H730" s="6"/>
      <c r="I730" s="6"/>
      <c r="K730"/>
      <c r="L730"/>
      <c r="M730"/>
      <c r="N730"/>
    </row>
    <row r="731" spans="1:14" s="1" customFormat="1" ht="12.75">
      <c r="A731" s="6"/>
      <c r="B731" s="692"/>
      <c r="C731" s="6"/>
      <c r="D731" s="6"/>
      <c r="E731" s="6"/>
      <c r="F731" s="6"/>
      <c r="G731" s="6"/>
      <c r="H731" s="6"/>
      <c r="I731" s="6"/>
      <c r="K731"/>
      <c r="L731"/>
      <c r="M731"/>
      <c r="N731"/>
    </row>
    <row r="732" spans="1:14" s="1" customFormat="1" ht="12.75">
      <c r="A732" s="6"/>
      <c r="B732" s="692"/>
      <c r="C732" s="6"/>
      <c r="D732" s="6"/>
      <c r="E732" s="6"/>
      <c r="F732" s="6"/>
      <c r="G732" s="6"/>
      <c r="H732" s="6"/>
      <c r="I732" s="6"/>
      <c r="K732"/>
      <c r="L732"/>
      <c r="M732"/>
      <c r="N732"/>
    </row>
    <row r="733" spans="1:14" s="1" customFormat="1" ht="12.75">
      <c r="A733" s="6"/>
      <c r="B733" s="692"/>
      <c r="C733" s="6"/>
      <c r="D733" s="6"/>
      <c r="E733" s="6"/>
      <c r="F733" s="6"/>
      <c r="G733" s="6"/>
      <c r="H733" s="6"/>
      <c r="I733" s="6"/>
      <c r="K733"/>
      <c r="L733"/>
      <c r="M733"/>
      <c r="N733"/>
    </row>
    <row r="734" spans="1:14" s="1" customFormat="1" ht="12.75">
      <c r="A734" s="6"/>
      <c r="B734" s="692"/>
      <c r="C734" s="6"/>
      <c r="D734" s="6"/>
      <c r="E734" s="6"/>
      <c r="F734" s="6"/>
      <c r="G734" s="6"/>
      <c r="H734" s="6"/>
      <c r="I734" s="6"/>
      <c r="K734"/>
      <c r="L734"/>
      <c r="M734"/>
      <c r="N734"/>
    </row>
    <row r="735" spans="1:14" s="1" customFormat="1" ht="12.75">
      <c r="A735" s="6"/>
      <c r="B735" s="692"/>
      <c r="C735" s="6"/>
      <c r="D735" s="6"/>
      <c r="E735" s="6"/>
      <c r="F735" s="6"/>
      <c r="G735" s="6"/>
      <c r="H735" s="6"/>
      <c r="I735" s="6"/>
      <c r="K735"/>
      <c r="L735"/>
      <c r="M735"/>
      <c r="N735"/>
    </row>
    <row r="736" spans="1:14" s="1" customFormat="1" ht="12.75">
      <c r="A736" s="6"/>
      <c r="B736" s="692"/>
      <c r="C736" s="6"/>
      <c r="D736" s="6"/>
      <c r="E736" s="6"/>
      <c r="F736" s="6"/>
      <c r="G736" s="6"/>
      <c r="H736" s="6"/>
      <c r="I736" s="6"/>
      <c r="K736"/>
      <c r="L736"/>
      <c r="M736"/>
      <c r="N736"/>
    </row>
    <row r="737" spans="1:14" s="1" customFormat="1" ht="12.75">
      <c r="A737" s="6"/>
      <c r="B737" s="692"/>
      <c r="C737" s="6"/>
      <c r="D737" s="6"/>
      <c r="E737" s="6"/>
      <c r="F737" s="6"/>
      <c r="G737" s="6"/>
      <c r="H737" s="6"/>
      <c r="I737" s="6"/>
      <c r="K737"/>
      <c r="L737"/>
      <c r="M737"/>
      <c r="N737"/>
    </row>
    <row r="738" spans="1:14" s="1" customFormat="1" ht="12.75">
      <c r="A738" s="6"/>
      <c r="B738" s="692"/>
      <c r="C738" s="6"/>
      <c r="D738" s="6"/>
      <c r="E738" s="6"/>
      <c r="F738" s="6"/>
      <c r="G738" s="6"/>
      <c r="H738" s="6"/>
      <c r="I738" s="6"/>
      <c r="K738"/>
      <c r="L738"/>
      <c r="M738"/>
      <c r="N738"/>
    </row>
    <row r="739" spans="1:14" s="1" customFormat="1" ht="12.75">
      <c r="A739" s="6"/>
      <c r="B739" s="692"/>
      <c r="C739" s="6"/>
      <c r="D739" s="6"/>
      <c r="E739" s="6"/>
      <c r="F739" s="6"/>
      <c r="G739" s="6"/>
      <c r="H739" s="6"/>
      <c r="I739" s="6"/>
      <c r="K739"/>
      <c r="L739"/>
      <c r="M739"/>
      <c r="N739"/>
    </row>
    <row r="740" spans="1:14" s="1" customFormat="1" ht="12.75">
      <c r="A740" s="6"/>
      <c r="B740" s="692"/>
      <c r="C740" s="6"/>
      <c r="D740" s="6"/>
      <c r="E740" s="6"/>
      <c r="F740" s="6"/>
      <c r="G740" s="6"/>
      <c r="H740" s="6"/>
      <c r="I740" s="6"/>
      <c r="K740"/>
      <c r="L740"/>
      <c r="M740"/>
      <c r="N740"/>
    </row>
    <row r="741" spans="1:14" s="1" customFormat="1" ht="12.75">
      <c r="A741" s="6"/>
      <c r="B741" s="692"/>
      <c r="C741" s="6"/>
      <c r="D741" s="6"/>
      <c r="E741" s="6"/>
      <c r="F741" s="6"/>
      <c r="G741" s="6"/>
      <c r="H741" s="6"/>
      <c r="I741" s="6"/>
      <c r="K741"/>
      <c r="L741"/>
      <c r="M741"/>
      <c r="N741"/>
    </row>
    <row r="742" spans="1:14" s="1" customFormat="1" ht="12.75">
      <c r="A742" s="6"/>
      <c r="B742" s="692"/>
      <c r="C742" s="6"/>
      <c r="D742" s="6"/>
      <c r="E742" s="6"/>
      <c r="F742" s="6"/>
      <c r="G742" s="6"/>
      <c r="H742" s="6"/>
      <c r="I742" s="6"/>
      <c r="K742"/>
      <c r="L742"/>
      <c r="M742"/>
      <c r="N742"/>
    </row>
    <row r="743" spans="1:14" s="1" customFormat="1" ht="12.75">
      <c r="A743" s="6"/>
      <c r="B743" s="692"/>
      <c r="C743" s="6"/>
      <c r="D743" s="6"/>
      <c r="E743" s="6"/>
      <c r="F743" s="6"/>
      <c r="G743" s="6"/>
      <c r="H743" s="6"/>
      <c r="I743" s="6"/>
      <c r="K743"/>
      <c r="L743"/>
      <c r="M743"/>
      <c r="N743"/>
    </row>
    <row r="744" spans="1:14" s="1" customFormat="1" ht="12.75">
      <c r="A744" s="6"/>
      <c r="B744" s="692"/>
      <c r="C744" s="6"/>
      <c r="D744" s="6"/>
      <c r="E744" s="6"/>
      <c r="F744" s="6"/>
      <c r="G744" s="6"/>
      <c r="H744" s="6"/>
      <c r="I744" s="6"/>
      <c r="K744"/>
      <c r="L744"/>
      <c r="M744"/>
      <c r="N744"/>
    </row>
    <row r="745" spans="1:14" s="1" customFormat="1" ht="12.75">
      <c r="A745" s="6"/>
      <c r="B745" s="692"/>
      <c r="C745" s="6"/>
      <c r="D745" s="6"/>
      <c r="E745" s="6"/>
      <c r="F745" s="6"/>
      <c r="G745" s="6"/>
      <c r="H745" s="6"/>
      <c r="I745" s="6"/>
      <c r="K745"/>
      <c r="L745"/>
      <c r="M745"/>
      <c r="N745"/>
    </row>
    <row r="746" spans="1:14" s="1" customFormat="1" ht="12.75">
      <c r="A746" s="6"/>
      <c r="B746" s="692"/>
      <c r="C746" s="6"/>
      <c r="D746" s="6"/>
      <c r="E746" s="6"/>
      <c r="F746" s="6"/>
      <c r="G746" s="6"/>
      <c r="H746" s="6"/>
      <c r="I746" s="6"/>
      <c r="K746"/>
      <c r="L746"/>
      <c r="M746"/>
      <c r="N746"/>
    </row>
    <row r="747" spans="1:14" s="1" customFormat="1" ht="12.75">
      <c r="A747" s="6"/>
      <c r="B747" s="692"/>
      <c r="C747" s="6"/>
      <c r="D747" s="6"/>
      <c r="E747" s="6"/>
      <c r="F747" s="6"/>
      <c r="G747" s="6"/>
      <c r="H747" s="6"/>
      <c r="I747" s="6"/>
      <c r="K747"/>
      <c r="L747"/>
      <c r="M747"/>
      <c r="N747"/>
    </row>
    <row r="748" spans="1:14" s="1" customFormat="1" ht="12.75">
      <c r="A748" s="6"/>
      <c r="B748" s="692"/>
      <c r="C748" s="6"/>
      <c r="D748" s="6"/>
      <c r="E748" s="6"/>
      <c r="F748" s="6"/>
      <c r="G748" s="6"/>
      <c r="H748" s="6"/>
      <c r="I748" s="6"/>
      <c r="K748"/>
      <c r="L748"/>
      <c r="M748"/>
      <c r="N748"/>
    </row>
    <row r="749" spans="1:14" s="1" customFormat="1" ht="12.75">
      <c r="A749" s="6"/>
      <c r="B749" s="692"/>
      <c r="C749" s="6"/>
      <c r="D749" s="6"/>
      <c r="E749" s="6"/>
      <c r="F749" s="6"/>
      <c r="G749" s="6"/>
      <c r="H749" s="6"/>
      <c r="I749" s="6"/>
      <c r="K749"/>
      <c r="L749"/>
      <c r="M749"/>
      <c r="N749"/>
    </row>
    <row r="750" spans="1:14" s="1" customFormat="1" ht="12.75">
      <c r="A750" s="6"/>
      <c r="B750" s="692"/>
      <c r="C750" s="6"/>
      <c r="D750" s="6"/>
      <c r="E750" s="6"/>
      <c r="F750" s="6"/>
      <c r="G750" s="6"/>
      <c r="H750" s="6"/>
      <c r="I750" s="6"/>
      <c r="K750"/>
      <c r="L750"/>
      <c r="M750"/>
      <c r="N750"/>
    </row>
    <row r="751" spans="1:14" s="1" customFormat="1" ht="12.75">
      <c r="A751" s="6"/>
      <c r="B751" s="692"/>
      <c r="C751" s="6"/>
      <c r="D751" s="6"/>
      <c r="E751" s="6"/>
      <c r="F751" s="6"/>
      <c r="G751" s="6"/>
      <c r="H751" s="6"/>
      <c r="I751" s="6"/>
      <c r="K751"/>
      <c r="L751"/>
      <c r="M751"/>
      <c r="N751"/>
    </row>
    <row r="752" spans="1:14" s="1" customFormat="1" ht="12.75">
      <c r="A752" s="6"/>
      <c r="B752" s="692"/>
      <c r="C752" s="6"/>
      <c r="D752" s="6"/>
      <c r="E752" s="6"/>
      <c r="F752" s="6"/>
      <c r="G752" s="6"/>
      <c r="H752" s="6"/>
      <c r="I752" s="6"/>
      <c r="K752"/>
      <c r="L752"/>
      <c r="M752"/>
      <c r="N752"/>
    </row>
    <row r="753" spans="1:14" s="1" customFormat="1" ht="12.75">
      <c r="A753" s="6"/>
      <c r="B753" s="692"/>
      <c r="C753" s="6"/>
      <c r="D753" s="6"/>
      <c r="E753" s="6"/>
      <c r="F753" s="6"/>
      <c r="G753" s="6"/>
      <c r="H753" s="6"/>
      <c r="I753" s="6"/>
      <c r="K753"/>
      <c r="L753"/>
      <c r="M753"/>
      <c r="N753"/>
    </row>
    <row r="754" spans="1:14" s="1" customFormat="1" ht="12.75">
      <c r="A754" s="6"/>
      <c r="B754" s="692"/>
      <c r="C754" s="6"/>
      <c r="D754" s="6"/>
      <c r="E754" s="6"/>
      <c r="F754" s="6"/>
      <c r="G754" s="6"/>
      <c r="H754" s="6"/>
      <c r="I754" s="6"/>
      <c r="K754"/>
      <c r="L754"/>
      <c r="M754"/>
      <c r="N754"/>
    </row>
    <row r="755" spans="1:14" s="1" customFormat="1" ht="12.75">
      <c r="A755" s="6"/>
      <c r="B755" s="692"/>
      <c r="C755" s="6"/>
      <c r="D755" s="6"/>
      <c r="E755" s="6"/>
      <c r="F755" s="6"/>
      <c r="G755" s="6"/>
      <c r="H755" s="6"/>
      <c r="I755" s="6"/>
      <c r="K755"/>
      <c r="L755"/>
      <c r="M755"/>
      <c r="N755"/>
    </row>
    <row r="756" spans="1:14" s="1" customFormat="1" ht="12.75">
      <c r="A756" s="6"/>
      <c r="B756" s="692"/>
      <c r="C756" s="6"/>
      <c r="D756" s="6"/>
      <c r="E756" s="6"/>
      <c r="F756" s="6"/>
      <c r="G756" s="6"/>
      <c r="H756" s="6"/>
      <c r="I756" s="6"/>
      <c r="K756"/>
      <c r="L756"/>
      <c r="M756"/>
      <c r="N756"/>
    </row>
    <row r="757" spans="1:14" s="1" customFormat="1" ht="12.75">
      <c r="A757" s="6"/>
      <c r="B757" s="692"/>
      <c r="C757" s="6"/>
      <c r="D757" s="6"/>
      <c r="E757" s="6"/>
      <c r="F757" s="6"/>
      <c r="G757" s="6"/>
      <c r="H757" s="6"/>
      <c r="I757" s="6"/>
      <c r="K757"/>
      <c r="L757"/>
      <c r="M757"/>
      <c r="N757"/>
    </row>
    <row r="758" spans="1:14" s="1" customFormat="1" ht="12.75">
      <c r="A758" s="6"/>
      <c r="B758" s="692"/>
      <c r="C758" s="6"/>
      <c r="D758" s="6"/>
      <c r="E758" s="6"/>
      <c r="F758" s="6"/>
      <c r="G758" s="6"/>
      <c r="H758" s="6"/>
      <c r="I758" s="6"/>
      <c r="K758"/>
      <c r="L758"/>
      <c r="M758"/>
      <c r="N758"/>
    </row>
    <row r="759" spans="1:14" s="1" customFormat="1" ht="12.75">
      <c r="A759" s="6"/>
      <c r="B759" s="692"/>
      <c r="C759" s="6"/>
      <c r="D759" s="6"/>
      <c r="E759" s="6"/>
      <c r="F759" s="6"/>
      <c r="G759" s="6"/>
      <c r="H759" s="6"/>
      <c r="I759" s="6"/>
      <c r="K759"/>
      <c r="L759"/>
      <c r="M759"/>
      <c r="N759"/>
    </row>
    <row r="760" spans="1:14" s="1" customFormat="1" ht="12.75">
      <c r="A760" s="6"/>
      <c r="B760" s="692"/>
      <c r="C760" s="6"/>
      <c r="D760" s="6"/>
      <c r="E760" s="6"/>
      <c r="F760" s="6"/>
      <c r="G760" s="6"/>
      <c r="H760" s="6"/>
      <c r="I760" s="6"/>
      <c r="K760"/>
      <c r="L760"/>
      <c r="M760"/>
      <c r="N760"/>
    </row>
    <row r="761" spans="1:14" s="1" customFormat="1" ht="12.75">
      <c r="A761" s="6"/>
      <c r="B761" s="692"/>
      <c r="C761" s="6"/>
      <c r="D761" s="6"/>
      <c r="E761" s="6"/>
      <c r="F761" s="6"/>
      <c r="G761" s="6"/>
      <c r="H761" s="6"/>
      <c r="I761" s="6"/>
      <c r="K761"/>
      <c r="L761"/>
      <c r="M761"/>
      <c r="N761"/>
    </row>
    <row r="762" spans="1:14" s="1" customFormat="1" ht="12.75">
      <c r="A762" s="6"/>
      <c r="B762" s="692"/>
      <c r="C762" s="6"/>
      <c r="D762" s="6"/>
      <c r="E762" s="6"/>
      <c r="F762" s="6"/>
      <c r="G762" s="6"/>
      <c r="H762" s="6"/>
      <c r="I762" s="6"/>
      <c r="K762"/>
      <c r="L762"/>
      <c r="M762"/>
      <c r="N762"/>
    </row>
    <row r="763" spans="1:14" s="1" customFormat="1" ht="12.75">
      <c r="A763" s="6"/>
      <c r="B763" s="692"/>
      <c r="C763" s="6"/>
      <c r="D763" s="6"/>
      <c r="E763" s="6"/>
      <c r="F763" s="6"/>
      <c r="G763" s="6"/>
      <c r="H763" s="6"/>
      <c r="I763" s="6"/>
      <c r="K763"/>
      <c r="L763"/>
      <c r="M763"/>
      <c r="N763"/>
    </row>
    <row r="764" spans="1:14" s="1" customFormat="1" ht="12.75">
      <c r="A764" s="6"/>
      <c r="B764" s="692"/>
      <c r="C764" s="6"/>
      <c r="D764" s="6"/>
      <c r="E764" s="6"/>
      <c r="F764" s="6"/>
      <c r="G764" s="6"/>
      <c r="H764" s="6"/>
      <c r="I764" s="6"/>
      <c r="K764"/>
      <c r="L764"/>
      <c r="M764"/>
      <c r="N764"/>
    </row>
    <row r="765" spans="1:14" s="1" customFormat="1" ht="12.75">
      <c r="A765" s="6"/>
      <c r="B765" s="692"/>
      <c r="C765" s="6"/>
      <c r="D765" s="6"/>
      <c r="E765" s="6"/>
      <c r="F765" s="6"/>
      <c r="G765" s="6"/>
      <c r="H765" s="6"/>
      <c r="I765" s="6"/>
      <c r="K765"/>
      <c r="L765"/>
      <c r="M765"/>
      <c r="N765"/>
    </row>
    <row r="766" spans="1:14" s="1" customFormat="1" ht="12.75">
      <c r="A766" s="6"/>
      <c r="B766" s="692"/>
      <c r="C766" s="6"/>
      <c r="D766" s="6"/>
      <c r="E766" s="6"/>
      <c r="F766" s="6"/>
      <c r="G766" s="6"/>
      <c r="H766" s="6"/>
      <c r="I766" s="6"/>
      <c r="K766"/>
      <c r="L766"/>
      <c r="M766"/>
      <c r="N766"/>
    </row>
    <row r="767" spans="1:14" s="1" customFormat="1" ht="12.75">
      <c r="A767" s="6"/>
      <c r="B767" s="692"/>
      <c r="C767" s="6"/>
      <c r="D767" s="6"/>
      <c r="E767" s="6"/>
      <c r="F767" s="6"/>
      <c r="G767" s="6"/>
      <c r="H767" s="6"/>
      <c r="I767" s="6"/>
      <c r="K767"/>
      <c r="L767"/>
      <c r="M767"/>
      <c r="N767"/>
    </row>
    <row r="768" spans="1:14" s="1" customFormat="1" ht="12.75">
      <c r="A768" s="6"/>
      <c r="B768" s="692"/>
      <c r="C768" s="6"/>
      <c r="D768" s="6"/>
      <c r="E768" s="6"/>
      <c r="F768" s="6"/>
      <c r="G768" s="6"/>
      <c r="H768" s="6"/>
      <c r="I768" s="6"/>
      <c r="K768"/>
      <c r="L768"/>
      <c r="M768"/>
      <c r="N768"/>
    </row>
    <row r="769" spans="1:14" s="1" customFormat="1" ht="12.75">
      <c r="A769" s="6"/>
      <c r="B769" s="692"/>
      <c r="C769" s="6"/>
      <c r="D769" s="6"/>
      <c r="E769" s="6"/>
      <c r="F769" s="6"/>
      <c r="G769" s="6"/>
      <c r="H769" s="6"/>
      <c r="I769" s="6"/>
      <c r="K769"/>
      <c r="L769"/>
      <c r="M769"/>
      <c r="N769"/>
    </row>
    <row r="770" spans="1:14" s="1" customFormat="1" ht="12.75">
      <c r="A770" s="6"/>
      <c r="B770" s="692"/>
      <c r="C770" s="6"/>
      <c r="D770" s="6"/>
      <c r="E770" s="6"/>
      <c r="F770" s="6"/>
      <c r="G770" s="6"/>
      <c r="H770" s="6"/>
      <c r="I770" s="6"/>
      <c r="K770"/>
      <c r="L770"/>
      <c r="M770"/>
      <c r="N770"/>
    </row>
    <row r="771" spans="1:14" s="1" customFormat="1" ht="12.75">
      <c r="A771" s="6"/>
      <c r="B771" s="692"/>
      <c r="C771" s="6"/>
      <c r="D771" s="6"/>
      <c r="E771" s="6"/>
      <c r="F771" s="6"/>
      <c r="G771" s="6"/>
      <c r="H771" s="6"/>
      <c r="I771" s="6"/>
      <c r="K771"/>
      <c r="L771"/>
      <c r="M771"/>
      <c r="N771"/>
    </row>
    <row r="772" spans="1:14" s="1" customFormat="1" ht="12.75">
      <c r="A772" s="6"/>
      <c r="B772" s="692"/>
      <c r="C772" s="6"/>
      <c r="D772" s="6"/>
      <c r="E772" s="6"/>
      <c r="F772" s="6"/>
      <c r="G772" s="6"/>
      <c r="H772" s="6"/>
      <c r="I772" s="6"/>
      <c r="K772"/>
      <c r="L772"/>
      <c r="M772"/>
      <c r="N772"/>
    </row>
    <row r="773" spans="1:14" s="1" customFormat="1" ht="12.75">
      <c r="A773" s="6"/>
      <c r="B773" s="692"/>
      <c r="C773" s="6"/>
      <c r="D773" s="6"/>
      <c r="E773" s="6"/>
      <c r="F773" s="6"/>
      <c r="G773" s="6"/>
      <c r="H773" s="6"/>
      <c r="I773" s="6"/>
      <c r="K773"/>
      <c r="L773"/>
      <c r="M773"/>
      <c r="N773"/>
    </row>
    <row r="774" spans="1:14" s="1" customFormat="1" ht="12.75">
      <c r="A774" s="6"/>
      <c r="B774" s="692"/>
      <c r="C774" s="6"/>
      <c r="D774" s="6"/>
      <c r="E774" s="6"/>
      <c r="F774" s="6"/>
      <c r="G774" s="6"/>
      <c r="H774" s="6"/>
      <c r="I774" s="6"/>
      <c r="K774"/>
      <c r="L774"/>
      <c r="M774"/>
      <c r="N774"/>
    </row>
    <row r="775" spans="1:14" s="1" customFormat="1" ht="12.75">
      <c r="A775" s="6"/>
      <c r="B775" s="692"/>
      <c r="C775" s="6"/>
      <c r="D775" s="6"/>
      <c r="E775" s="6"/>
      <c r="F775" s="6"/>
      <c r="G775" s="6"/>
      <c r="H775" s="6"/>
      <c r="I775" s="6"/>
      <c r="K775"/>
      <c r="L775"/>
      <c r="M775"/>
      <c r="N775"/>
    </row>
    <row r="776" spans="1:14" s="1" customFormat="1" ht="12.75">
      <c r="A776" s="6"/>
      <c r="B776" s="692"/>
      <c r="C776" s="6"/>
      <c r="D776" s="6"/>
      <c r="E776" s="6"/>
      <c r="F776" s="6"/>
      <c r="G776" s="6"/>
      <c r="H776" s="6"/>
      <c r="I776" s="6"/>
      <c r="K776"/>
      <c r="L776"/>
      <c r="M776"/>
      <c r="N776"/>
    </row>
    <row r="777" spans="1:14" s="1" customFormat="1" ht="12.75">
      <c r="A777" s="6"/>
      <c r="B777" s="692"/>
      <c r="C777" s="6"/>
      <c r="D777" s="6"/>
      <c r="E777" s="6"/>
      <c r="F777" s="6"/>
      <c r="G777" s="6"/>
      <c r="H777" s="6"/>
      <c r="I777" s="6"/>
      <c r="K777"/>
      <c r="L777"/>
      <c r="M777"/>
      <c r="N777"/>
    </row>
    <row r="778" spans="1:14" s="1" customFormat="1" ht="12.75">
      <c r="A778" s="6"/>
      <c r="B778" s="692"/>
      <c r="C778" s="6"/>
      <c r="D778" s="6"/>
      <c r="E778" s="6"/>
      <c r="F778" s="6"/>
      <c r="G778" s="6"/>
      <c r="H778" s="6"/>
      <c r="I778" s="6"/>
      <c r="K778"/>
      <c r="L778"/>
      <c r="M778"/>
      <c r="N778"/>
    </row>
    <row r="779" spans="1:14" s="1" customFormat="1" ht="12.75">
      <c r="A779" s="6"/>
      <c r="B779" s="692"/>
      <c r="C779" s="6"/>
      <c r="D779" s="6"/>
      <c r="E779" s="6"/>
      <c r="F779" s="6"/>
      <c r="G779" s="6"/>
      <c r="H779" s="6"/>
      <c r="I779" s="6"/>
      <c r="K779"/>
      <c r="L779"/>
      <c r="M779"/>
      <c r="N779"/>
    </row>
    <row r="780" spans="1:14" s="1" customFormat="1" ht="12.75">
      <c r="A780" s="6"/>
      <c r="B780" s="692"/>
      <c r="C780" s="6"/>
      <c r="D780" s="6"/>
      <c r="E780" s="6"/>
      <c r="F780" s="6"/>
      <c r="G780" s="6"/>
      <c r="H780" s="6"/>
      <c r="I780" s="6"/>
      <c r="K780"/>
      <c r="L780"/>
      <c r="M780"/>
      <c r="N780"/>
    </row>
    <row r="781" spans="1:14" s="1" customFormat="1" ht="12.75">
      <c r="A781" s="6"/>
      <c r="B781" s="692"/>
      <c r="C781" s="6"/>
      <c r="D781" s="6"/>
      <c r="E781" s="6"/>
      <c r="F781" s="6"/>
      <c r="G781" s="6"/>
      <c r="H781" s="6"/>
      <c r="I781" s="6"/>
      <c r="K781"/>
      <c r="L781"/>
      <c r="M781"/>
      <c r="N781"/>
    </row>
    <row r="782" spans="1:14" s="1" customFormat="1" ht="12.75">
      <c r="A782" s="6"/>
      <c r="B782" s="692"/>
      <c r="C782" s="6"/>
      <c r="D782" s="6"/>
      <c r="E782" s="6"/>
      <c r="F782" s="6"/>
      <c r="G782" s="6"/>
      <c r="H782" s="6"/>
      <c r="I782" s="6"/>
      <c r="K782"/>
      <c r="L782"/>
      <c r="M782"/>
      <c r="N782"/>
    </row>
    <row r="783" spans="1:14" s="1" customFormat="1" ht="12.75">
      <c r="A783" s="6"/>
      <c r="B783" s="692"/>
      <c r="C783" s="6"/>
      <c r="D783" s="6"/>
      <c r="E783" s="6"/>
      <c r="F783" s="6"/>
      <c r="G783" s="6"/>
      <c r="H783" s="6"/>
      <c r="I783" s="6"/>
      <c r="K783"/>
      <c r="L783"/>
      <c r="M783"/>
      <c r="N783"/>
    </row>
    <row r="784" spans="1:14" s="1" customFormat="1" ht="12.75">
      <c r="A784" s="6"/>
      <c r="B784" s="692"/>
      <c r="C784" s="6"/>
      <c r="D784" s="6"/>
      <c r="E784" s="6"/>
      <c r="F784" s="6"/>
      <c r="G784" s="6"/>
      <c r="H784" s="6"/>
      <c r="I784" s="6"/>
      <c r="K784"/>
      <c r="L784"/>
      <c r="M784"/>
      <c r="N784"/>
    </row>
    <row r="785" spans="1:14" s="1" customFormat="1" ht="12.75">
      <c r="A785" s="6"/>
      <c r="B785" s="692"/>
      <c r="C785" s="6"/>
      <c r="D785" s="6"/>
      <c r="E785" s="6"/>
      <c r="F785" s="6"/>
      <c r="G785" s="6"/>
      <c r="H785" s="6"/>
      <c r="I785" s="6"/>
      <c r="K785"/>
      <c r="L785"/>
      <c r="M785"/>
      <c r="N785"/>
    </row>
    <row r="786" spans="1:14" s="1" customFormat="1" ht="12.75">
      <c r="A786" s="6"/>
      <c r="B786" s="692"/>
      <c r="C786" s="6"/>
      <c r="D786" s="6"/>
      <c r="E786" s="6"/>
      <c r="F786" s="6"/>
      <c r="G786" s="6"/>
      <c r="H786" s="6"/>
      <c r="I786" s="6"/>
      <c r="K786"/>
      <c r="L786"/>
      <c r="M786"/>
      <c r="N786"/>
    </row>
    <row r="787" spans="1:14" s="1" customFormat="1" ht="12.75">
      <c r="A787" s="6"/>
      <c r="B787" s="692"/>
      <c r="C787" s="6"/>
      <c r="D787" s="6"/>
      <c r="E787" s="6"/>
      <c r="F787" s="6"/>
      <c r="G787" s="6"/>
      <c r="H787" s="6"/>
      <c r="I787" s="6"/>
      <c r="K787"/>
      <c r="L787"/>
      <c r="M787"/>
      <c r="N787"/>
    </row>
    <row r="788" spans="1:14" s="1" customFormat="1" ht="12.75">
      <c r="A788" s="6"/>
      <c r="B788" s="692"/>
      <c r="C788" s="6"/>
      <c r="D788" s="6"/>
      <c r="E788" s="6"/>
      <c r="F788" s="6"/>
      <c r="G788" s="6"/>
      <c r="H788" s="6"/>
      <c r="I788" s="6"/>
      <c r="K788"/>
      <c r="L788"/>
      <c r="M788"/>
      <c r="N788"/>
    </row>
    <row r="789" spans="1:14" s="1" customFormat="1" ht="12.75">
      <c r="A789" s="6"/>
      <c r="B789" s="692"/>
      <c r="C789" s="6"/>
      <c r="D789" s="6"/>
      <c r="E789" s="6"/>
      <c r="F789" s="6"/>
      <c r="G789" s="6"/>
      <c r="H789" s="6"/>
      <c r="I789" s="6"/>
      <c r="K789"/>
      <c r="L789"/>
      <c r="M789"/>
      <c r="N789"/>
    </row>
    <row r="790" spans="1:14" s="1" customFormat="1" ht="12.75">
      <c r="A790" s="6"/>
      <c r="B790" s="692"/>
      <c r="C790" s="6"/>
      <c r="D790" s="6"/>
      <c r="E790" s="6"/>
      <c r="F790" s="6"/>
      <c r="G790" s="6"/>
      <c r="H790" s="6"/>
      <c r="I790" s="6"/>
      <c r="K790"/>
      <c r="L790"/>
      <c r="M790"/>
      <c r="N790"/>
    </row>
    <row r="791" spans="1:14" s="1" customFormat="1" ht="12.75">
      <c r="A791" s="6"/>
      <c r="B791" s="692"/>
      <c r="C791" s="6"/>
      <c r="D791" s="6"/>
      <c r="E791" s="6"/>
      <c r="F791" s="6"/>
      <c r="G791" s="6"/>
      <c r="H791" s="6"/>
      <c r="I791" s="6"/>
      <c r="K791"/>
      <c r="L791"/>
      <c r="M791"/>
      <c r="N791"/>
    </row>
    <row r="792" spans="1:14" s="1" customFormat="1" ht="12.75">
      <c r="A792" s="6"/>
      <c r="B792" s="692"/>
      <c r="C792" s="6"/>
      <c r="D792" s="6"/>
      <c r="E792" s="6"/>
      <c r="F792" s="6"/>
      <c r="G792" s="6"/>
      <c r="H792" s="6"/>
      <c r="I792" s="6"/>
      <c r="K792"/>
      <c r="L792"/>
      <c r="M792"/>
      <c r="N792"/>
    </row>
    <row r="793" spans="1:14" s="1" customFormat="1" ht="12.75">
      <c r="A793" s="6"/>
      <c r="B793" s="692"/>
      <c r="C793" s="6"/>
      <c r="D793" s="6"/>
      <c r="E793" s="6"/>
      <c r="F793" s="6"/>
      <c r="G793" s="6"/>
      <c r="H793" s="6"/>
      <c r="I793" s="6"/>
      <c r="K793"/>
      <c r="L793"/>
      <c r="M793"/>
      <c r="N793"/>
    </row>
    <row r="794" spans="1:14" s="1" customFormat="1" ht="12.75">
      <c r="A794" s="6"/>
      <c r="B794" s="692"/>
      <c r="C794" s="6"/>
      <c r="D794" s="6"/>
      <c r="E794" s="6"/>
      <c r="F794" s="6"/>
      <c r="G794" s="6"/>
      <c r="H794" s="6"/>
      <c r="I794" s="6"/>
      <c r="K794"/>
      <c r="L794"/>
      <c r="M794"/>
      <c r="N794"/>
    </row>
    <row r="795" spans="1:14" s="1" customFormat="1" ht="12.75">
      <c r="A795" s="6"/>
      <c r="B795" s="692"/>
      <c r="C795" s="6"/>
      <c r="D795" s="6"/>
      <c r="E795" s="6"/>
      <c r="F795" s="6"/>
      <c r="G795" s="6"/>
      <c r="H795" s="6"/>
      <c r="I795" s="6"/>
      <c r="K795"/>
      <c r="L795"/>
      <c r="M795"/>
      <c r="N795"/>
    </row>
    <row r="796" spans="1:14" s="1" customFormat="1" ht="12.75">
      <c r="A796" s="6"/>
      <c r="B796" s="692"/>
      <c r="C796" s="6"/>
      <c r="D796" s="6"/>
      <c r="E796" s="6"/>
      <c r="F796" s="6"/>
      <c r="G796" s="6"/>
      <c r="H796" s="6"/>
      <c r="I796" s="6"/>
      <c r="K796"/>
      <c r="L796"/>
      <c r="M796"/>
      <c r="N796"/>
    </row>
    <row r="797" spans="1:14" s="1" customFormat="1" ht="12.75">
      <c r="A797" s="6"/>
      <c r="B797" s="692"/>
      <c r="C797" s="6"/>
      <c r="D797" s="6"/>
      <c r="E797" s="6"/>
      <c r="F797" s="6"/>
      <c r="G797" s="6"/>
      <c r="H797" s="6"/>
      <c r="I797" s="6"/>
      <c r="K797"/>
      <c r="L797"/>
      <c r="M797"/>
      <c r="N797"/>
    </row>
    <row r="798" spans="1:14" s="1" customFormat="1" ht="12.75">
      <c r="A798" s="6"/>
      <c r="B798" s="692"/>
      <c r="C798" s="6"/>
      <c r="D798" s="6"/>
      <c r="E798" s="6"/>
      <c r="F798" s="6"/>
      <c r="G798" s="6"/>
      <c r="H798" s="6"/>
      <c r="I798" s="6"/>
      <c r="K798"/>
      <c r="L798"/>
      <c r="M798"/>
      <c r="N798"/>
    </row>
    <row r="799" spans="1:14" s="1" customFormat="1" ht="12.75">
      <c r="A799" s="6"/>
      <c r="B799" s="692"/>
      <c r="C799" s="6"/>
      <c r="D799" s="6"/>
      <c r="E799" s="6"/>
      <c r="F799" s="6"/>
      <c r="G799" s="6"/>
      <c r="H799" s="6"/>
      <c r="I799" s="6"/>
      <c r="K799"/>
      <c r="L799"/>
      <c r="M799"/>
      <c r="N799"/>
    </row>
    <row r="800" spans="1:14" s="1" customFormat="1" ht="12.75">
      <c r="A800" s="6"/>
      <c r="B800" s="692"/>
      <c r="C800" s="6"/>
      <c r="D800" s="6"/>
      <c r="E800" s="6"/>
      <c r="F800" s="6"/>
      <c r="G800" s="6"/>
      <c r="H800" s="6"/>
      <c r="I800" s="6"/>
      <c r="K800"/>
      <c r="L800"/>
      <c r="M800"/>
      <c r="N800"/>
    </row>
    <row r="801" spans="1:14" s="1" customFormat="1" ht="12.75">
      <c r="A801" s="6"/>
      <c r="B801" s="692"/>
      <c r="C801" s="6"/>
      <c r="D801" s="6"/>
      <c r="E801" s="6"/>
      <c r="F801" s="6"/>
      <c r="G801" s="6"/>
      <c r="H801" s="6"/>
      <c r="I801" s="6"/>
      <c r="K801"/>
      <c r="L801"/>
      <c r="M801"/>
      <c r="N801"/>
    </row>
    <row r="802" spans="1:14" s="1" customFormat="1" ht="12.75">
      <c r="A802" s="6"/>
      <c r="B802" s="692"/>
      <c r="C802" s="6"/>
      <c r="D802" s="6"/>
      <c r="E802" s="6"/>
      <c r="F802" s="6"/>
      <c r="G802" s="6"/>
      <c r="H802" s="6"/>
      <c r="I802" s="6"/>
      <c r="K802"/>
      <c r="L802"/>
      <c r="M802"/>
      <c r="N802"/>
    </row>
    <row r="803" spans="1:14" s="1" customFormat="1" ht="12.75">
      <c r="A803" s="6"/>
      <c r="B803" s="692"/>
      <c r="C803" s="6"/>
      <c r="D803" s="6"/>
      <c r="E803" s="6"/>
      <c r="F803" s="6"/>
      <c r="G803" s="6"/>
      <c r="H803" s="6"/>
      <c r="I803" s="6"/>
      <c r="K803"/>
      <c r="L803"/>
      <c r="M803"/>
      <c r="N803"/>
    </row>
    <row r="804" spans="1:14" s="1" customFormat="1" ht="12.75">
      <c r="A804" s="6"/>
      <c r="B804" s="692"/>
      <c r="C804" s="6"/>
      <c r="D804" s="6"/>
      <c r="E804" s="6"/>
      <c r="F804" s="6"/>
      <c r="G804" s="6"/>
      <c r="H804" s="6"/>
      <c r="I804" s="6"/>
      <c r="K804"/>
      <c r="L804"/>
      <c r="M804"/>
      <c r="N804"/>
    </row>
    <row r="805" spans="1:14" s="1" customFormat="1" ht="12.75">
      <c r="A805" s="6"/>
      <c r="B805" s="692"/>
      <c r="C805" s="6"/>
      <c r="D805" s="6"/>
      <c r="E805" s="6"/>
      <c r="F805" s="6"/>
      <c r="G805" s="6"/>
      <c r="H805" s="6"/>
      <c r="I805" s="6"/>
      <c r="K805"/>
      <c r="L805"/>
      <c r="M805"/>
      <c r="N805"/>
    </row>
    <row r="806" spans="1:14" s="1" customFormat="1" ht="12.75">
      <c r="A806" s="6"/>
      <c r="B806" s="692"/>
      <c r="C806" s="6"/>
      <c r="D806" s="6"/>
      <c r="E806" s="6"/>
      <c r="F806" s="6"/>
      <c r="G806" s="6"/>
      <c r="H806" s="6"/>
      <c r="I806" s="6"/>
      <c r="K806"/>
      <c r="L806"/>
      <c r="M806"/>
      <c r="N806"/>
    </row>
    <row r="807" spans="1:14" s="1" customFormat="1" ht="12.75">
      <c r="A807" s="6"/>
      <c r="B807" s="692"/>
      <c r="C807" s="6"/>
      <c r="D807" s="6"/>
      <c r="E807" s="6"/>
      <c r="F807" s="6"/>
      <c r="G807" s="6"/>
      <c r="H807" s="6"/>
      <c r="I807" s="6"/>
      <c r="K807"/>
      <c r="L807"/>
      <c r="M807"/>
      <c r="N807"/>
    </row>
    <row r="808" spans="1:14" s="1" customFormat="1" ht="12.75">
      <c r="A808" s="6"/>
      <c r="B808" s="692"/>
      <c r="C808" s="6"/>
      <c r="D808" s="6"/>
      <c r="E808" s="6"/>
      <c r="F808" s="6"/>
      <c r="G808" s="6"/>
      <c r="H808" s="6"/>
      <c r="I808" s="6"/>
      <c r="K808"/>
      <c r="L808"/>
      <c r="M808"/>
      <c r="N808"/>
    </row>
    <row r="809" spans="1:14" s="1" customFormat="1" ht="12.75">
      <c r="A809" s="6"/>
      <c r="B809" s="692"/>
      <c r="C809" s="6"/>
      <c r="D809" s="6"/>
      <c r="E809" s="6"/>
      <c r="F809" s="6"/>
      <c r="G809" s="6"/>
      <c r="H809" s="6"/>
      <c r="I809" s="6"/>
      <c r="K809"/>
      <c r="L809"/>
      <c r="M809"/>
      <c r="N809"/>
    </row>
    <row r="810" spans="1:14" s="1" customFormat="1" ht="12.75">
      <c r="A810" s="6"/>
      <c r="B810" s="692"/>
      <c r="C810" s="6"/>
      <c r="D810" s="6"/>
      <c r="E810" s="6"/>
      <c r="F810" s="6"/>
      <c r="G810" s="6"/>
      <c r="H810" s="6"/>
      <c r="I810" s="6"/>
      <c r="K810"/>
      <c r="L810"/>
      <c r="M810"/>
      <c r="N810"/>
    </row>
    <row r="811" spans="1:14" s="1" customFormat="1" ht="12.75">
      <c r="A811" s="6"/>
      <c r="B811" s="692"/>
      <c r="C811" s="6"/>
      <c r="D811" s="6"/>
      <c r="E811" s="6"/>
      <c r="F811" s="6"/>
      <c r="G811" s="6"/>
      <c r="H811" s="6"/>
      <c r="I811" s="6"/>
      <c r="K811"/>
      <c r="L811"/>
      <c r="M811"/>
      <c r="N811"/>
    </row>
    <row r="812" spans="1:14" s="1" customFormat="1" ht="12.75">
      <c r="A812" s="6"/>
      <c r="B812" s="692"/>
      <c r="C812" s="6"/>
      <c r="D812" s="6"/>
      <c r="E812" s="6"/>
      <c r="F812" s="6"/>
      <c r="G812" s="6"/>
      <c r="H812" s="6"/>
      <c r="I812" s="6"/>
      <c r="K812"/>
      <c r="L812"/>
      <c r="M812"/>
      <c r="N812"/>
    </row>
    <row r="813" spans="1:14" s="1" customFormat="1" ht="12.75">
      <c r="A813" s="6"/>
      <c r="B813" s="692"/>
      <c r="C813" s="6"/>
      <c r="D813" s="6"/>
      <c r="E813" s="6"/>
      <c r="F813" s="6"/>
      <c r="G813" s="6"/>
      <c r="H813" s="6"/>
      <c r="I813" s="6"/>
      <c r="K813"/>
      <c r="L813"/>
      <c r="M813"/>
      <c r="N813"/>
    </row>
    <row r="814" spans="1:14" s="1" customFormat="1" ht="12.75">
      <c r="A814" s="6"/>
      <c r="B814" s="692"/>
      <c r="C814" s="6"/>
      <c r="D814" s="6"/>
      <c r="E814" s="6"/>
      <c r="F814" s="6"/>
      <c r="G814" s="6"/>
      <c r="H814" s="6"/>
      <c r="I814" s="6"/>
      <c r="K814"/>
      <c r="L814"/>
      <c r="M814"/>
      <c r="N814"/>
    </row>
    <row r="815" spans="1:14" s="1" customFormat="1" ht="12.75">
      <c r="A815" s="6"/>
      <c r="B815" s="692"/>
      <c r="C815" s="6"/>
      <c r="D815" s="6"/>
      <c r="E815" s="6"/>
      <c r="F815" s="6"/>
      <c r="G815" s="6"/>
      <c r="H815" s="6"/>
      <c r="I815" s="6"/>
      <c r="K815"/>
      <c r="L815"/>
      <c r="M815"/>
      <c r="N815"/>
    </row>
    <row r="816" spans="1:14" s="1" customFormat="1" ht="12.75">
      <c r="A816" s="6"/>
      <c r="B816" s="692"/>
      <c r="C816" s="6"/>
      <c r="D816" s="6"/>
      <c r="E816" s="6"/>
      <c r="F816" s="6"/>
      <c r="G816" s="6"/>
      <c r="H816" s="6"/>
      <c r="I816" s="6"/>
      <c r="K816"/>
      <c r="L816"/>
      <c r="M816"/>
      <c r="N816"/>
    </row>
    <row r="817" spans="1:14" s="1" customFormat="1" ht="12.75">
      <c r="A817" s="6"/>
      <c r="B817" s="692"/>
      <c r="C817" s="6"/>
      <c r="D817" s="6"/>
      <c r="E817" s="6"/>
      <c r="F817" s="6"/>
      <c r="G817" s="6"/>
      <c r="H817" s="6"/>
      <c r="I817" s="6"/>
      <c r="K817"/>
      <c r="L817"/>
      <c r="M817"/>
      <c r="N817"/>
    </row>
    <row r="818" spans="1:14" s="1" customFormat="1" ht="12.75">
      <c r="A818" s="6"/>
      <c r="B818" s="692"/>
      <c r="C818" s="6"/>
      <c r="D818" s="6"/>
      <c r="E818" s="6"/>
      <c r="F818" s="6"/>
      <c r="G818" s="6"/>
      <c r="H818" s="6"/>
      <c r="I818" s="6"/>
      <c r="K818"/>
      <c r="L818"/>
      <c r="M818"/>
      <c r="N818"/>
    </row>
    <row r="819" spans="1:14" s="1" customFormat="1" ht="12.75">
      <c r="A819" s="6"/>
      <c r="B819" s="692"/>
      <c r="C819" s="6"/>
      <c r="D819" s="6"/>
      <c r="E819" s="6"/>
      <c r="F819" s="6"/>
      <c r="G819" s="6"/>
      <c r="H819" s="6"/>
      <c r="I819" s="6"/>
      <c r="K819"/>
      <c r="L819"/>
      <c r="M819"/>
      <c r="N819"/>
    </row>
    <row r="820" spans="1:14" s="1" customFormat="1" ht="12.75">
      <c r="A820" s="6"/>
      <c r="B820" s="692"/>
      <c r="C820" s="6"/>
      <c r="D820" s="6"/>
      <c r="E820" s="6"/>
      <c r="F820" s="6"/>
      <c r="G820" s="6"/>
      <c r="H820" s="6"/>
      <c r="I820" s="6"/>
      <c r="K820"/>
      <c r="L820"/>
      <c r="M820"/>
      <c r="N820"/>
    </row>
    <row r="821" spans="1:14" s="1" customFormat="1" ht="12.75">
      <c r="A821" s="6"/>
      <c r="B821" s="692"/>
      <c r="C821" s="6"/>
      <c r="D821" s="6"/>
      <c r="E821" s="6"/>
      <c r="F821" s="6"/>
      <c r="G821" s="6"/>
      <c r="H821" s="6"/>
      <c r="I821" s="6"/>
      <c r="K821"/>
      <c r="L821"/>
      <c r="M821"/>
      <c r="N821"/>
    </row>
    <row r="822" spans="1:14" s="1" customFormat="1" ht="12.75">
      <c r="A822" s="6"/>
      <c r="B822" s="692"/>
      <c r="C822" s="6"/>
      <c r="D822" s="6"/>
      <c r="E822" s="6"/>
      <c r="F822" s="6"/>
      <c r="G822" s="6"/>
      <c r="H822" s="6"/>
      <c r="I822" s="6"/>
      <c r="K822"/>
      <c r="L822"/>
      <c r="M822"/>
      <c r="N822"/>
    </row>
    <row r="823" spans="1:14" s="1" customFormat="1" ht="12.75">
      <c r="A823" s="6"/>
      <c r="B823" s="692"/>
      <c r="C823" s="6"/>
      <c r="D823" s="6"/>
      <c r="E823" s="6"/>
      <c r="F823" s="6"/>
      <c r="G823" s="6"/>
      <c r="H823" s="6"/>
      <c r="I823" s="6"/>
      <c r="K823"/>
      <c r="L823"/>
      <c r="M823"/>
      <c r="N823"/>
    </row>
    <row r="824" spans="1:14" s="1" customFormat="1" ht="12.75">
      <c r="A824" s="6"/>
      <c r="B824" s="692"/>
      <c r="C824" s="6"/>
      <c r="D824" s="6"/>
      <c r="E824" s="6"/>
      <c r="F824" s="6"/>
      <c r="G824" s="6"/>
      <c r="H824" s="6"/>
      <c r="I824" s="6"/>
      <c r="K824"/>
      <c r="L824"/>
      <c r="M824"/>
      <c r="N824"/>
    </row>
    <row r="825" spans="1:14" s="1" customFormat="1" ht="12.75">
      <c r="A825" s="6"/>
      <c r="B825" s="692"/>
      <c r="C825" s="6"/>
      <c r="D825" s="6"/>
      <c r="E825" s="6"/>
      <c r="F825" s="6"/>
      <c r="G825" s="6"/>
      <c r="H825" s="6"/>
      <c r="I825" s="6"/>
      <c r="K825"/>
      <c r="L825"/>
      <c r="M825"/>
      <c r="N825"/>
    </row>
    <row r="826" spans="1:14" s="1" customFormat="1" ht="12.75">
      <c r="A826" s="6"/>
      <c r="B826" s="692"/>
      <c r="C826" s="6"/>
      <c r="D826" s="6"/>
      <c r="E826" s="6"/>
      <c r="F826" s="6"/>
      <c r="G826" s="6"/>
      <c r="H826" s="6"/>
      <c r="I826" s="6"/>
      <c r="K826"/>
      <c r="L826"/>
      <c r="M826"/>
      <c r="N826"/>
    </row>
    <row r="827" spans="1:14" s="1" customFormat="1" ht="12.75">
      <c r="A827" s="6"/>
      <c r="B827" s="692"/>
      <c r="C827" s="6"/>
      <c r="D827" s="6"/>
      <c r="E827" s="6"/>
      <c r="F827" s="6"/>
      <c r="G827" s="6"/>
      <c r="H827" s="6"/>
      <c r="I827" s="6"/>
      <c r="K827"/>
      <c r="L827"/>
      <c r="M827"/>
      <c r="N827"/>
    </row>
    <row r="828" spans="1:14" s="1" customFormat="1" ht="12.75">
      <c r="A828" s="6"/>
      <c r="B828" s="692"/>
      <c r="C828" s="6"/>
      <c r="D828" s="6"/>
      <c r="E828" s="6"/>
      <c r="F828" s="6"/>
      <c r="G828" s="6"/>
      <c r="H828" s="6"/>
      <c r="I828" s="6"/>
      <c r="K828"/>
      <c r="L828"/>
      <c r="M828"/>
      <c r="N828"/>
    </row>
    <row r="829" spans="1:14" s="1" customFormat="1" ht="12.75">
      <c r="A829" s="6"/>
      <c r="B829" s="692"/>
      <c r="C829" s="6"/>
      <c r="D829" s="6"/>
      <c r="E829" s="6"/>
      <c r="F829" s="6"/>
      <c r="G829" s="6"/>
      <c r="H829" s="6"/>
      <c r="I829" s="6"/>
      <c r="K829"/>
      <c r="L829"/>
      <c r="M829"/>
      <c r="N829"/>
    </row>
    <row r="830" spans="1:14" s="1" customFormat="1" ht="12.75">
      <c r="A830" s="6"/>
      <c r="B830" s="692"/>
      <c r="C830" s="6"/>
      <c r="D830" s="6"/>
      <c r="E830" s="6"/>
      <c r="F830" s="6"/>
      <c r="G830" s="6"/>
      <c r="H830" s="6"/>
      <c r="I830" s="6"/>
      <c r="K830"/>
      <c r="L830"/>
      <c r="M830"/>
      <c r="N830"/>
    </row>
    <row r="831" spans="1:14" s="1" customFormat="1" ht="12.75">
      <c r="A831" s="6"/>
      <c r="B831" s="692"/>
      <c r="C831" s="6"/>
      <c r="D831" s="6"/>
      <c r="E831" s="6"/>
      <c r="F831" s="6"/>
      <c r="G831" s="6"/>
      <c r="H831" s="6"/>
      <c r="I831" s="6"/>
      <c r="K831"/>
      <c r="L831"/>
      <c r="M831"/>
      <c r="N831"/>
    </row>
    <row r="832" spans="1:14" s="1" customFormat="1" ht="12.75">
      <c r="A832" s="6"/>
      <c r="B832" s="692"/>
      <c r="C832" s="6"/>
      <c r="D832" s="6"/>
      <c r="E832" s="6"/>
      <c r="F832" s="6"/>
      <c r="G832" s="6"/>
      <c r="H832" s="6"/>
      <c r="I832" s="6"/>
      <c r="K832"/>
      <c r="L832"/>
      <c r="M832"/>
      <c r="N832"/>
    </row>
    <row r="833" spans="1:14" s="1" customFormat="1" ht="12.75">
      <c r="A833" s="6"/>
      <c r="B833" s="692"/>
      <c r="C833" s="6"/>
      <c r="D833" s="6"/>
      <c r="E833" s="6"/>
      <c r="F833" s="6"/>
      <c r="G833" s="6"/>
      <c r="H833" s="6"/>
      <c r="I833" s="6"/>
      <c r="K833"/>
      <c r="L833"/>
      <c r="M833"/>
      <c r="N833"/>
    </row>
    <row r="834" spans="1:14" s="1" customFormat="1" ht="12.75">
      <c r="A834" s="6"/>
      <c r="B834" s="692"/>
      <c r="C834" s="6"/>
      <c r="D834" s="6"/>
      <c r="E834" s="6"/>
      <c r="F834" s="6"/>
      <c r="G834" s="6"/>
      <c r="H834" s="6"/>
      <c r="I834" s="6"/>
      <c r="K834"/>
      <c r="L834"/>
      <c r="M834"/>
      <c r="N834"/>
    </row>
    <row r="835" spans="1:14" s="1" customFormat="1" ht="12.75">
      <c r="A835" s="6"/>
      <c r="B835" s="692"/>
      <c r="C835" s="6"/>
      <c r="D835" s="6"/>
      <c r="E835" s="6"/>
      <c r="F835" s="6"/>
      <c r="G835" s="6"/>
      <c r="H835" s="6"/>
      <c r="I835" s="6"/>
      <c r="K835"/>
      <c r="L835"/>
      <c r="M835"/>
      <c r="N835"/>
    </row>
    <row r="836" spans="1:14" s="1" customFormat="1" ht="12.75">
      <c r="A836" s="6"/>
      <c r="B836" s="692"/>
      <c r="C836" s="6"/>
      <c r="D836" s="6"/>
      <c r="E836" s="6"/>
      <c r="F836" s="6"/>
      <c r="G836" s="6"/>
      <c r="H836" s="6"/>
      <c r="I836" s="6"/>
      <c r="K836"/>
      <c r="L836"/>
      <c r="M836"/>
      <c r="N836"/>
    </row>
    <row r="837" spans="1:14" s="1" customFormat="1" ht="12.75">
      <c r="A837" s="6"/>
      <c r="B837" s="692"/>
      <c r="C837" s="6"/>
      <c r="D837" s="6"/>
      <c r="E837" s="6"/>
      <c r="F837" s="6"/>
      <c r="G837" s="6"/>
      <c r="H837" s="6"/>
      <c r="I837" s="6"/>
      <c r="K837"/>
      <c r="L837"/>
      <c r="M837"/>
      <c r="N837"/>
    </row>
    <row r="838" spans="1:14" s="1" customFormat="1" ht="12.75">
      <c r="A838" s="6"/>
      <c r="B838" s="692"/>
      <c r="C838" s="6"/>
      <c r="D838" s="6"/>
      <c r="E838" s="6"/>
      <c r="F838" s="6"/>
      <c r="G838" s="6"/>
      <c r="H838" s="6"/>
      <c r="I838" s="6"/>
      <c r="K838"/>
      <c r="L838"/>
      <c r="M838"/>
      <c r="N838"/>
    </row>
    <row r="839" spans="1:14" s="1" customFormat="1" ht="12.75">
      <c r="A839" s="6"/>
      <c r="B839" s="692"/>
      <c r="C839" s="6"/>
      <c r="D839" s="6"/>
      <c r="E839" s="6"/>
      <c r="F839" s="6"/>
      <c r="G839" s="6"/>
      <c r="H839" s="6"/>
      <c r="I839" s="6"/>
      <c r="K839"/>
      <c r="L839"/>
      <c r="M839"/>
      <c r="N839"/>
    </row>
    <row r="840" spans="1:14" s="1" customFormat="1" ht="12.75">
      <c r="A840" s="6"/>
      <c r="B840" s="692"/>
      <c r="C840" s="6"/>
      <c r="D840" s="6"/>
      <c r="E840" s="6"/>
      <c r="F840" s="6"/>
      <c r="G840" s="6"/>
      <c r="H840" s="6"/>
      <c r="I840" s="6"/>
      <c r="K840"/>
      <c r="L840"/>
      <c r="M840"/>
      <c r="N840"/>
    </row>
    <row r="841" spans="1:14" s="1" customFormat="1" ht="12.75">
      <c r="A841" s="6"/>
      <c r="B841" s="692"/>
      <c r="C841" s="6"/>
      <c r="D841" s="6"/>
      <c r="E841" s="6"/>
      <c r="F841" s="6"/>
      <c r="G841" s="6"/>
      <c r="H841" s="6"/>
      <c r="I841" s="6"/>
      <c r="K841"/>
      <c r="L841"/>
      <c r="M841"/>
      <c r="N841"/>
    </row>
    <row r="842" spans="1:14" s="1" customFormat="1" ht="12.75">
      <c r="A842" s="6"/>
      <c r="B842" s="692"/>
      <c r="C842" s="6"/>
      <c r="D842" s="6"/>
      <c r="E842" s="6"/>
      <c r="F842" s="6"/>
      <c r="G842" s="6"/>
      <c r="H842" s="6"/>
      <c r="I842" s="6"/>
      <c r="K842"/>
      <c r="L842"/>
      <c r="M842"/>
      <c r="N842"/>
    </row>
    <row r="843" spans="1:14" s="1" customFormat="1" ht="12.75">
      <c r="A843" s="6"/>
      <c r="B843" s="692"/>
      <c r="C843" s="6"/>
      <c r="D843" s="6"/>
      <c r="E843" s="6"/>
      <c r="F843" s="6"/>
      <c r="G843" s="6"/>
      <c r="H843" s="6"/>
      <c r="I843" s="6"/>
      <c r="K843"/>
      <c r="L843"/>
      <c r="M843"/>
      <c r="N843"/>
    </row>
    <row r="844" spans="1:14" s="1" customFormat="1" ht="12.75">
      <c r="A844" s="6"/>
      <c r="B844" s="692"/>
      <c r="C844" s="6"/>
      <c r="D844" s="6"/>
      <c r="E844" s="6"/>
      <c r="F844" s="6"/>
      <c r="G844" s="6"/>
      <c r="H844" s="6"/>
      <c r="I844" s="6"/>
      <c r="K844"/>
      <c r="L844"/>
      <c r="M844"/>
      <c r="N844"/>
    </row>
    <row r="845" spans="1:14" s="1" customFormat="1" ht="12.75">
      <c r="A845" s="6"/>
      <c r="B845" s="692"/>
      <c r="C845" s="6"/>
      <c r="D845" s="6"/>
      <c r="E845" s="6"/>
      <c r="F845" s="6"/>
      <c r="G845" s="6"/>
      <c r="H845" s="6"/>
      <c r="I845" s="6"/>
      <c r="K845"/>
      <c r="L845"/>
      <c r="M845"/>
      <c r="N845"/>
    </row>
    <row r="846" spans="1:14" s="1" customFormat="1" ht="12.75">
      <c r="A846" s="6"/>
      <c r="B846" s="692"/>
      <c r="C846" s="6"/>
      <c r="D846" s="6"/>
      <c r="E846" s="6"/>
      <c r="F846" s="6"/>
      <c r="G846" s="6"/>
      <c r="H846" s="6"/>
      <c r="I846" s="6"/>
      <c r="K846"/>
      <c r="L846"/>
      <c r="M846"/>
      <c r="N846"/>
    </row>
    <row r="847" spans="1:14" s="1" customFormat="1" ht="12.75">
      <c r="A847" s="6"/>
      <c r="B847" s="692"/>
      <c r="C847" s="6"/>
      <c r="D847" s="6"/>
      <c r="E847" s="6"/>
      <c r="F847" s="6"/>
      <c r="G847" s="6"/>
      <c r="H847" s="6"/>
      <c r="I847" s="6"/>
      <c r="K847"/>
      <c r="L847"/>
      <c r="M847"/>
      <c r="N847"/>
    </row>
    <row r="848" spans="1:14" s="1" customFormat="1" ht="12.75">
      <c r="A848" s="6"/>
      <c r="B848" s="692"/>
      <c r="C848" s="6"/>
      <c r="D848" s="6"/>
      <c r="E848" s="6"/>
      <c r="F848" s="6"/>
      <c r="G848" s="6"/>
      <c r="H848" s="6"/>
      <c r="I848" s="6"/>
      <c r="K848"/>
      <c r="L848"/>
      <c r="M848"/>
      <c r="N848"/>
    </row>
    <row r="849" spans="1:14" s="1" customFormat="1" ht="12.75">
      <c r="A849" s="6"/>
      <c r="B849" s="692"/>
      <c r="C849" s="6"/>
      <c r="D849" s="6"/>
      <c r="E849" s="6"/>
      <c r="F849" s="6"/>
      <c r="G849" s="6"/>
      <c r="H849" s="6"/>
      <c r="I849" s="6"/>
      <c r="K849"/>
      <c r="L849"/>
      <c r="M849"/>
      <c r="N849"/>
    </row>
    <row r="850" spans="1:14" s="1" customFormat="1" ht="12.75">
      <c r="A850" s="6"/>
      <c r="B850" s="692"/>
      <c r="C850" s="6"/>
      <c r="D850" s="6"/>
      <c r="E850" s="6"/>
      <c r="F850" s="6"/>
      <c r="G850" s="6"/>
      <c r="H850" s="6"/>
      <c r="I850" s="6"/>
      <c r="K850"/>
      <c r="L850"/>
      <c r="M850"/>
      <c r="N850"/>
    </row>
    <row r="851" spans="1:14" s="1" customFormat="1" ht="12.75">
      <c r="A851" s="6"/>
      <c r="B851" s="692"/>
      <c r="C851" s="6"/>
      <c r="D851" s="6"/>
      <c r="E851" s="6"/>
      <c r="F851" s="6"/>
      <c r="G851" s="6"/>
      <c r="H851" s="6"/>
      <c r="I851" s="6"/>
      <c r="K851"/>
      <c r="L851"/>
      <c r="M851"/>
      <c r="N851"/>
    </row>
    <row r="852" spans="1:14" s="1" customFormat="1" ht="12.75">
      <c r="A852" s="6"/>
      <c r="B852" s="692"/>
      <c r="C852" s="6"/>
      <c r="D852" s="6"/>
      <c r="E852" s="6"/>
      <c r="F852" s="6"/>
      <c r="G852" s="6"/>
      <c r="H852" s="6"/>
      <c r="I852" s="6"/>
      <c r="K852"/>
      <c r="L852"/>
      <c r="M852"/>
      <c r="N852"/>
    </row>
    <row r="853" spans="1:14" s="1" customFormat="1" ht="12.75">
      <c r="A853" s="6"/>
      <c r="B853" s="692"/>
      <c r="C853" s="6"/>
      <c r="D853" s="6"/>
      <c r="E853" s="6"/>
      <c r="F853" s="6"/>
      <c r="G853" s="6"/>
      <c r="H853" s="6"/>
      <c r="I853" s="6"/>
      <c r="K853"/>
      <c r="L853"/>
      <c r="M853"/>
      <c r="N853"/>
    </row>
    <row r="854" spans="1:14" s="1" customFormat="1" ht="12.75">
      <c r="A854" s="6"/>
      <c r="B854" s="692"/>
      <c r="C854" s="6"/>
      <c r="D854" s="6"/>
      <c r="E854" s="6"/>
      <c r="F854" s="6"/>
      <c r="G854" s="6"/>
      <c r="H854" s="6"/>
      <c r="I854" s="6"/>
      <c r="K854"/>
      <c r="L854"/>
      <c r="M854"/>
      <c r="N854"/>
    </row>
    <row r="855" spans="1:14" s="1" customFormat="1" ht="12.75">
      <c r="A855" s="6"/>
      <c r="B855" s="692"/>
      <c r="C855" s="6"/>
      <c r="D855" s="6"/>
      <c r="E855" s="6"/>
      <c r="F855" s="6"/>
      <c r="G855" s="6"/>
      <c r="H855" s="6"/>
      <c r="I855" s="6"/>
      <c r="K855"/>
      <c r="L855"/>
      <c r="M855"/>
      <c r="N855"/>
    </row>
    <row r="856" spans="1:14" s="1" customFormat="1" ht="12.75">
      <c r="A856" s="6"/>
      <c r="B856" s="692"/>
      <c r="C856" s="6"/>
      <c r="D856" s="6"/>
      <c r="E856" s="6"/>
      <c r="F856" s="6"/>
      <c r="G856" s="6"/>
      <c r="H856" s="6"/>
      <c r="I856" s="6"/>
      <c r="K856"/>
      <c r="L856"/>
      <c r="M856"/>
      <c r="N856"/>
    </row>
    <row r="857" spans="1:14" s="1" customFormat="1" ht="12.75">
      <c r="A857" s="6"/>
      <c r="B857" s="692"/>
      <c r="C857" s="6"/>
      <c r="D857" s="6"/>
      <c r="E857" s="6"/>
      <c r="F857" s="6"/>
      <c r="G857" s="6"/>
      <c r="H857" s="6"/>
      <c r="I857" s="6"/>
      <c r="K857"/>
      <c r="L857"/>
      <c r="M857"/>
      <c r="N857"/>
    </row>
    <row r="858" spans="1:14" s="1" customFormat="1" ht="12.75">
      <c r="A858" s="6"/>
      <c r="B858" s="692"/>
      <c r="C858" s="6"/>
      <c r="D858" s="6"/>
      <c r="E858" s="6"/>
      <c r="F858" s="6"/>
      <c r="G858" s="6"/>
      <c r="H858" s="6"/>
      <c r="I858" s="6"/>
      <c r="K858"/>
      <c r="L858"/>
      <c r="M858"/>
      <c r="N858"/>
    </row>
    <row r="859" spans="1:14" s="1" customFormat="1" ht="12.75">
      <c r="A859" s="6"/>
      <c r="B859" s="692"/>
      <c r="C859" s="6"/>
      <c r="D859" s="6"/>
      <c r="E859" s="6"/>
      <c r="F859" s="6"/>
      <c r="G859" s="6"/>
      <c r="H859" s="6"/>
      <c r="I859" s="6"/>
      <c r="K859"/>
      <c r="L859"/>
      <c r="M859"/>
      <c r="N859"/>
    </row>
    <row r="860" spans="1:14" s="1" customFormat="1" ht="12.75">
      <c r="A860" s="6"/>
      <c r="B860" s="692"/>
      <c r="C860" s="6"/>
      <c r="D860" s="6"/>
      <c r="E860" s="6"/>
      <c r="F860" s="6"/>
      <c r="G860" s="6"/>
      <c r="H860" s="6"/>
      <c r="I860" s="6"/>
      <c r="K860"/>
      <c r="L860"/>
      <c r="M860"/>
      <c r="N860"/>
    </row>
    <row r="861" spans="1:14" s="1" customFormat="1" ht="12.75">
      <c r="A861" s="6"/>
      <c r="B861" s="692"/>
      <c r="C861" s="6"/>
      <c r="D861" s="6"/>
      <c r="E861" s="6"/>
      <c r="F861" s="6"/>
      <c r="G861" s="6"/>
      <c r="H861" s="6"/>
      <c r="I861" s="6"/>
      <c r="K861"/>
      <c r="L861"/>
      <c r="M861"/>
      <c r="N861"/>
    </row>
    <row r="862" spans="1:14" s="1" customFormat="1" ht="12.75">
      <c r="A862" s="6"/>
      <c r="B862" s="692"/>
      <c r="C862" s="6"/>
      <c r="D862" s="6"/>
      <c r="E862" s="6"/>
      <c r="F862" s="6"/>
      <c r="G862" s="6"/>
      <c r="H862" s="6"/>
      <c r="I862" s="6"/>
      <c r="K862"/>
      <c r="L862"/>
      <c r="M862"/>
      <c r="N862"/>
    </row>
    <row r="863" spans="1:14" s="1" customFormat="1" ht="12.75">
      <c r="A863" s="6"/>
      <c r="B863" s="692"/>
      <c r="C863" s="6"/>
      <c r="D863" s="6"/>
      <c r="E863" s="6"/>
      <c r="F863" s="6"/>
      <c r="G863" s="6"/>
      <c r="H863" s="6"/>
      <c r="I863" s="6"/>
      <c r="K863"/>
      <c r="L863"/>
      <c r="M863"/>
      <c r="N863"/>
    </row>
    <row r="864" spans="1:14" s="1" customFormat="1" ht="12.75">
      <c r="A864" s="6"/>
      <c r="B864" s="692"/>
      <c r="C864" s="6"/>
      <c r="D864" s="6"/>
      <c r="E864" s="6"/>
      <c r="F864" s="6"/>
      <c r="G864" s="6"/>
      <c r="H864" s="6"/>
      <c r="I864" s="6"/>
      <c r="K864"/>
      <c r="L864"/>
      <c r="M864"/>
      <c r="N864"/>
    </row>
    <row r="865" spans="1:14" s="1" customFormat="1" ht="12.75">
      <c r="A865" s="6"/>
      <c r="B865" s="692"/>
      <c r="C865" s="6"/>
      <c r="D865" s="6"/>
      <c r="E865" s="6"/>
      <c r="F865" s="6"/>
      <c r="G865" s="6"/>
      <c r="H865" s="6"/>
      <c r="I865" s="6"/>
      <c r="K865"/>
      <c r="L865"/>
      <c r="M865"/>
      <c r="N865"/>
    </row>
    <row r="866" spans="1:14" s="1" customFormat="1" ht="12.75">
      <c r="A866" s="6"/>
      <c r="B866" s="692"/>
      <c r="C866" s="6"/>
      <c r="D866" s="6"/>
      <c r="E866" s="6"/>
      <c r="F866" s="6"/>
      <c r="G866" s="6"/>
      <c r="H866" s="6"/>
      <c r="I866" s="6"/>
      <c r="K866"/>
      <c r="L866"/>
      <c r="M866"/>
      <c r="N866"/>
    </row>
    <row r="867" spans="1:14" s="1" customFormat="1" ht="12.75">
      <c r="A867" s="6"/>
      <c r="B867" s="692"/>
      <c r="C867" s="6"/>
      <c r="D867" s="6"/>
      <c r="E867" s="6"/>
      <c r="F867" s="6"/>
      <c r="G867" s="6"/>
      <c r="H867" s="6"/>
      <c r="I867" s="6"/>
      <c r="K867"/>
      <c r="L867"/>
      <c r="M867"/>
      <c r="N867"/>
    </row>
    <row r="868" spans="1:14" s="1" customFormat="1" ht="12.75">
      <c r="A868" s="6"/>
      <c r="B868" s="692"/>
      <c r="C868" s="6"/>
      <c r="D868" s="6"/>
      <c r="E868" s="6"/>
      <c r="F868" s="6"/>
      <c r="G868" s="6"/>
      <c r="H868" s="6"/>
      <c r="I868" s="6"/>
      <c r="K868"/>
      <c r="L868"/>
      <c r="M868"/>
      <c r="N868"/>
    </row>
    <row r="869" spans="1:14" s="1" customFormat="1" ht="12.75">
      <c r="A869" s="6"/>
      <c r="B869" s="692"/>
      <c r="C869" s="6"/>
      <c r="D869" s="6"/>
      <c r="E869" s="6"/>
      <c r="F869" s="6"/>
      <c r="G869" s="6"/>
      <c r="H869" s="6"/>
      <c r="I869" s="6"/>
      <c r="K869"/>
      <c r="L869"/>
      <c r="M869"/>
      <c r="N869"/>
    </row>
    <row r="870" spans="1:14" s="1" customFormat="1" ht="12.75">
      <c r="A870" s="6"/>
      <c r="B870" s="692"/>
      <c r="C870" s="6"/>
      <c r="D870" s="6"/>
      <c r="E870" s="6"/>
      <c r="F870" s="6"/>
      <c r="G870" s="6"/>
      <c r="H870" s="6"/>
      <c r="I870" s="6"/>
      <c r="K870"/>
      <c r="L870"/>
      <c r="M870"/>
      <c r="N870"/>
    </row>
    <row r="871" spans="1:14" s="1" customFormat="1" ht="12.75">
      <c r="A871" s="6"/>
      <c r="B871" s="692"/>
      <c r="C871" s="6"/>
      <c r="D871" s="6"/>
      <c r="E871" s="6"/>
      <c r="F871" s="6"/>
      <c r="G871" s="6"/>
      <c r="H871" s="6"/>
      <c r="I871" s="6"/>
      <c r="K871"/>
      <c r="L871"/>
      <c r="M871"/>
      <c r="N871"/>
    </row>
    <row r="872" spans="1:14" s="1" customFormat="1" ht="12.75">
      <c r="A872" s="6"/>
      <c r="B872" s="692"/>
      <c r="C872" s="6"/>
      <c r="D872" s="6"/>
      <c r="E872" s="6"/>
      <c r="F872" s="6"/>
      <c r="G872" s="6"/>
      <c r="H872" s="6"/>
      <c r="I872" s="6"/>
      <c r="K872"/>
      <c r="L872"/>
      <c r="M872"/>
      <c r="N872"/>
    </row>
    <row r="873" spans="1:14" s="1" customFormat="1" ht="12.75">
      <c r="A873" s="6"/>
      <c r="B873" s="692"/>
      <c r="C873" s="6"/>
      <c r="D873" s="6"/>
      <c r="E873" s="6"/>
      <c r="F873" s="6"/>
      <c r="G873" s="6"/>
      <c r="H873" s="6"/>
      <c r="I873" s="6"/>
      <c r="K873"/>
      <c r="L873"/>
      <c r="M873"/>
      <c r="N873"/>
    </row>
    <row r="874" spans="1:14" s="1" customFormat="1" ht="12.75">
      <c r="A874" s="6"/>
      <c r="B874" s="692"/>
      <c r="C874" s="6"/>
      <c r="D874" s="6"/>
      <c r="E874" s="6"/>
      <c r="F874" s="6"/>
      <c r="G874" s="6"/>
      <c r="H874" s="6"/>
      <c r="I874" s="6"/>
      <c r="K874"/>
      <c r="L874"/>
      <c r="M874"/>
      <c r="N874"/>
    </row>
    <row r="875" spans="1:14" s="1" customFormat="1" ht="12.75">
      <c r="A875" s="6"/>
      <c r="B875" s="692"/>
      <c r="C875" s="6"/>
      <c r="D875" s="6"/>
      <c r="E875" s="6"/>
      <c r="F875" s="6"/>
      <c r="G875" s="6"/>
      <c r="H875" s="6"/>
      <c r="I875" s="6"/>
      <c r="K875"/>
      <c r="L875"/>
      <c r="M875"/>
      <c r="N875"/>
    </row>
    <row r="876" spans="1:14" s="1" customFormat="1" ht="12.75">
      <c r="A876" s="6"/>
      <c r="B876" s="692"/>
      <c r="C876" s="6"/>
      <c r="D876" s="6"/>
      <c r="E876" s="6"/>
      <c r="F876" s="6"/>
      <c r="G876" s="6"/>
      <c r="H876" s="6"/>
      <c r="I876" s="6"/>
      <c r="K876"/>
      <c r="L876"/>
      <c r="M876"/>
      <c r="N876"/>
    </row>
    <row r="877" spans="1:14" s="1" customFormat="1" ht="12.75">
      <c r="A877" s="6"/>
      <c r="B877" s="692"/>
      <c r="C877" s="6"/>
      <c r="D877" s="6"/>
      <c r="E877" s="6"/>
      <c r="F877" s="6"/>
      <c r="G877" s="6"/>
      <c r="H877" s="6"/>
      <c r="I877" s="6"/>
      <c r="K877"/>
      <c r="L877"/>
      <c r="M877"/>
      <c r="N877"/>
    </row>
    <row r="878" spans="1:14" s="1" customFormat="1" ht="12.75">
      <c r="A878" s="6"/>
      <c r="B878" s="692"/>
      <c r="C878" s="6"/>
      <c r="D878" s="6"/>
      <c r="E878" s="6"/>
      <c r="F878" s="6"/>
      <c r="G878" s="6"/>
      <c r="H878" s="6"/>
      <c r="I878" s="6"/>
      <c r="K878"/>
      <c r="L878"/>
      <c r="M878"/>
      <c r="N878"/>
    </row>
    <row r="879" spans="1:14" s="1" customFormat="1" ht="12.75">
      <c r="A879" s="6"/>
      <c r="B879" s="692"/>
      <c r="C879" s="6"/>
      <c r="D879" s="6"/>
      <c r="E879" s="6"/>
      <c r="F879" s="6"/>
      <c r="G879" s="6"/>
      <c r="H879" s="6"/>
      <c r="I879" s="6"/>
      <c r="K879"/>
      <c r="L879"/>
      <c r="M879"/>
      <c r="N879"/>
    </row>
    <row r="880" spans="1:14" s="1" customFormat="1" ht="12.75">
      <c r="A880" s="6"/>
      <c r="B880" s="692"/>
      <c r="C880" s="6"/>
      <c r="D880" s="6"/>
      <c r="E880" s="6"/>
      <c r="F880" s="6"/>
      <c r="G880" s="6"/>
      <c r="H880" s="6"/>
      <c r="I880" s="6"/>
      <c r="K880"/>
      <c r="L880"/>
      <c r="M880"/>
      <c r="N880"/>
    </row>
    <row r="881" spans="1:14" s="1" customFormat="1" ht="12.75">
      <c r="A881" s="6"/>
      <c r="B881" s="692"/>
      <c r="C881" s="6"/>
      <c r="D881" s="6"/>
      <c r="E881" s="6"/>
      <c r="F881" s="6"/>
      <c r="G881" s="6"/>
      <c r="H881" s="6"/>
      <c r="I881" s="6"/>
      <c r="K881"/>
      <c r="L881"/>
      <c r="M881"/>
      <c r="N881"/>
    </row>
    <row r="882" spans="1:14" s="1" customFormat="1" ht="12.75">
      <c r="A882" s="6"/>
      <c r="B882" s="692"/>
      <c r="C882" s="6"/>
      <c r="D882" s="6"/>
      <c r="E882" s="6"/>
      <c r="F882" s="6"/>
      <c r="G882" s="6"/>
      <c r="H882" s="6"/>
      <c r="I882" s="6"/>
      <c r="K882"/>
      <c r="L882"/>
      <c r="M882"/>
      <c r="N882"/>
    </row>
    <row r="883" spans="1:14" s="1" customFormat="1" ht="12.75">
      <c r="A883" s="6"/>
      <c r="B883" s="692"/>
      <c r="C883" s="6"/>
      <c r="D883" s="6"/>
      <c r="E883" s="6"/>
      <c r="F883" s="6"/>
      <c r="G883" s="6"/>
      <c r="H883" s="6"/>
      <c r="I883" s="6"/>
      <c r="K883"/>
      <c r="L883"/>
      <c r="M883"/>
      <c r="N883"/>
    </row>
    <row r="884" spans="1:14" s="1" customFormat="1" ht="12.75">
      <c r="A884" s="6"/>
      <c r="B884" s="692"/>
      <c r="C884" s="6"/>
      <c r="D884" s="6"/>
      <c r="E884" s="6"/>
      <c r="F884" s="6"/>
      <c r="G884" s="6"/>
      <c r="H884" s="6"/>
      <c r="I884" s="6"/>
      <c r="K884"/>
      <c r="L884"/>
      <c r="M884"/>
      <c r="N884"/>
    </row>
    <row r="885" spans="1:14" s="1" customFormat="1" ht="12.75">
      <c r="A885" s="6"/>
      <c r="B885" s="692"/>
      <c r="C885" s="6"/>
      <c r="D885" s="6"/>
      <c r="E885" s="6"/>
      <c r="F885" s="6"/>
      <c r="G885" s="6"/>
      <c r="H885" s="6"/>
      <c r="I885" s="6"/>
      <c r="K885"/>
      <c r="L885"/>
      <c r="M885"/>
      <c r="N885"/>
    </row>
    <row r="886" spans="1:14" s="1" customFormat="1" ht="12.75">
      <c r="A886" s="6"/>
      <c r="B886" s="692"/>
      <c r="C886" s="6"/>
      <c r="D886" s="6"/>
      <c r="E886" s="6"/>
      <c r="F886" s="6"/>
      <c r="G886" s="6"/>
      <c r="H886" s="6"/>
      <c r="I886" s="6"/>
      <c r="K886"/>
      <c r="L886"/>
      <c r="M886"/>
      <c r="N886"/>
    </row>
    <row r="887" spans="1:14" s="1" customFormat="1" ht="12.75">
      <c r="A887" s="6"/>
      <c r="B887" s="692"/>
      <c r="C887" s="6"/>
      <c r="D887" s="6"/>
      <c r="E887" s="6"/>
      <c r="F887" s="6"/>
      <c r="G887" s="6"/>
      <c r="H887" s="6"/>
      <c r="I887" s="6"/>
      <c r="K887"/>
      <c r="L887"/>
      <c r="M887"/>
      <c r="N887"/>
    </row>
    <row r="888" spans="1:14" s="1" customFormat="1" ht="12.75">
      <c r="A888" s="6"/>
      <c r="B888" s="692"/>
      <c r="C888" s="6"/>
      <c r="D888" s="6"/>
      <c r="E888" s="6"/>
      <c r="F888" s="6"/>
      <c r="G888" s="6"/>
      <c r="H888" s="6"/>
      <c r="I888" s="6"/>
      <c r="K888"/>
      <c r="L888"/>
      <c r="M888"/>
      <c r="N888"/>
    </row>
    <row r="889" spans="1:14" s="1" customFormat="1" ht="12.75">
      <c r="A889" s="6"/>
      <c r="B889" s="692"/>
      <c r="C889" s="6"/>
      <c r="D889" s="6"/>
      <c r="E889" s="6"/>
      <c r="F889" s="6"/>
      <c r="G889" s="6"/>
      <c r="H889" s="6"/>
      <c r="I889" s="6"/>
      <c r="K889"/>
      <c r="L889"/>
      <c r="M889"/>
      <c r="N889"/>
    </row>
    <row r="890" spans="1:14" s="1" customFormat="1" ht="12.75">
      <c r="A890" s="6"/>
      <c r="B890" s="692"/>
      <c r="C890" s="6"/>
      <c r="D890" s="6"/>
      <c r="E890" s="6"/>
      <c r="F890" s="6"/>
      <c r="G890" s="6"/>
      <c r="H890" s="6"/>
      <c r="I890" s="6"/>
      <c r="K890"/>
      <c r="L890"/>
      <c r="M890"/>
      <c r="N890"/>
    </row>
    <row r="891" spans="1:14" s="1" customFormat="1" ht="12.75">
      <c r="A891" s="6"/>
      <c r="B891" s="692"/>
      <c r="C891" s="6"/>
      <c r="D891" s="6"/>
      <c r="E891" s="6"/>
      <c r="F891" s="6"/>
      <c r="G891" s="6"/>
      <c r="H891" s="6"/>
      <c r="I891" s="6"/>
      <c r="K891"/>
      <c r="L891"/>
      <c r="M891"/>
      <c r="N891"/>
    </row>
    <row r="892" spans="1:14" s="1" customFormat="1" ht="12.75">
      <c r="A892" s="6"/>
      <c r="B892" s="692"/>
      <c r="C892" s="6"/>
      <c r="D892" s="6"/>
      <c r="E892" s="6"/>
      <c r="F892" s="6"/>
      <c r="G892" s="6"/>
      <c r="H892" s="6"/>
      <c r="I892" s="6"/>
      <c r="K892"/>
      <c r="L892"/>
      <c r="M892"/>
      <c r="N892"/>
    </row>
    <row r="893" spans="1:14" s="1" customFormat="1" ht="12.75">
      <c r="A893" s="6"/>
      <c r="B893" s="692"/>
      <c r="C893" s="6"/>
      <c r="D893" s="6"/>
      <c r="E893" s="6"/>
      <c r="F893" s="6"/>
      <c r="G893" s="6"/>
      <c r="H893" s="6"/>
      <c r="I893" s="6"/>
      <c r="K893"/>
      <c r="L893"/>
      <c r="M893"/>
      <c r="N893"/>
    </row>
    <row r="894" spans="1:14" s="1" customFormat="1" ht="12.75">
      <c r="A894" s="6"/>
      <c r="B894" s="692"/>
      <c r="C894" s="6"/>
      <c r="D894" s="6"/>
      <c r="E894" s="6"/>
      <c r="F894" s="6"/>
      <c r="G894" s="6"/>
      <c r="H894" s="6"/>
      <c r="I894" s="6"/>
      <c r="K894"/>
      <c r="L894"/>
      <c r="M894"/>
      <c r="N894"/>
    </row>
    <row r="895" spans="1:14" s="1" customFormat="1" ht="12.75">
      <c r="A895" s="6"/>
      <c r="B895" s="692"/>
      <c r="C895" s="6"/>
      <c r="D895" s="6"/>
      <c r="E895" s="6"/>
      <c r="F895" s="6"/>
      <c r="G895" s="6"/>
      <c r="H895" s="6"/>
      <c r="I895" s="6"/>
      <c r="K895"/>
      <c r="L895"/>
      <c r="M895"/>
      <c r="N895"/>
    </row>
    <row r="896" spans="1:14" s="1" customFormat="1" ht="12.75">
      <c r="A896" s="6"/>
      <c r="B896" s="692"/>
      <c r="C896" s="6"/>
      <c r="D896" s="6"/>
      <c r="E896" s="6"/>
      <c r="F896" s="6"/>
      <c r="G896" s="6"/>
      <c r="H896" s="6"/>
      <c r="I896" s="6"/>
      <c r="K896"/>
      <c r="L896"/>
      <c r="M896"/>
      <c r="N896"/>
    </row>
    <row r="897" spans="1:14" s="1" customFormat="1" ht="12.75">
      <c r="A897" s="6"/>
      <c r="B897" s="692"/>
      <c r="C897" s="6"/>
      <c r="D897" s="6"/>
      <c r="E897" s="6"/>
      <c r="F897" s="6"/>
      <c r="G897" s="6"/>
      <c r="H897" s="6"/>
      <c r="I897" s="6"/>
      <c r="K897"/>
      <c r="L897"/>
      <c r="M897"/>
      <c r="N897"/>
    </row>
    <row r="898" spans="1:14" s="1" customFormat="1" ht="12.75">
      <c r="A898" s="6"/>
      <c r="B898" s="692"/>
      <c r="C898" s="6"/>
      <c r="D898" s="6"/>
      <c r="E898" s="6"/>
      <c r="F898" s="6"/>
      <c r="G898" s="6"/>
      <c r="H898" s="6"/>
      <c r="I898" s="6"/>
      <c r="K898"/>
      <c r="L898"/>
      <c r="M898"/>
      <c r="N898"/>
    </row>
    <row r="899" spans="1:14" s="1" customFormat="1" ht="12.75">
      <c r="A899" s="6"/>
      <c r="B899" s="692"/>
      <c r="C899" s="6"/>
      <c r="D899" s="6"/>
      <c r="E899" s="6"/>
      <c r="F899" s="6"/>
      <c r="G899" s="6"/>
      <c r="H899" s="6"/>
      <c r="I899" s="6"/>
      <c r="K899"/>
      <c r="L899"/>
      <c r="M899"/>
      <c r="N899"/>
    </row>
    <row r="900" spans="1:14" s="1" customFormat="1" ht="12.75">
      <c r="A900" s="6"/>
      <c r="B900" s="692"/>
      <c r="C900" s="6"/>
      <c r="D900" s="6"/>
      <c r="E900" s="6"/>
      <c r="F900" s="6"/>
      <c r="G900" s="6"/>
      <c r="H900" s="6"/>
      <c r="I900" s="6"/>
      <c r="K900"/>
      <c r="L900"/>
      <c r="M900"/>
      <c r="N900"/>
    </row>
    <row r="901" spans="1:14" s="1" customFormat="1" ht="12.75">
      <c r="A901" s="6"/>
      <c r="B901" s="692"/>
      <c r="C901" s="6"/>
      <c r="D901" s="6"/>
      <c r="E901" s="6"/>
      <c r="F901" s="6"/>
      <c r="G901" s="6"/>
      <c r="H901" s="6"/>
      <c r="I901" s="6"/>
      <c r="K901"/>
      <c r="L901"/>
      <c r="M901"/>
      <c r="N901"/>
    </row>
    <row r="902" spans="1:14" s="1" customFormat="1" ht="12.75">
      <c r="A902" s="6"/>
      <c r="B902" s="692"/>
      <c r="C902" s="6"/>
      <c r="D902" s="6"/>
      <c r="E902" s="6"/>
      <c r="F902" s="6"/>
      <c r="G902" s="6"/>
      <c r="H902" s="6"/>
      <c r="I902" s="6"/>
      <c r="K902"/>
      <c r="L902"/>
      <c r="M902"/>
      <c r="N902"/>
    </row>
    <row r="903" spans="1:14" s="1" customFormat="1" ht="12.75">
      <c r="A903" s="6"/>
      <c r="B903" s="692"/>
      <c r="C903" s="6"/>
      <c r="D903" s="6"/>
      <c r="E903" s="6"/>
      <c r="F903" s="6"/>
      <c r="G903" s="6"/>
      <c r="H903" s="6"/>
      <c r="I903" s="6"/>
      <c r="K903"/>
      <c r="L903"/>
      <c r="M903"/>
      <c r="N903"/>
    </row>
    <row r="904" spans="1:14" s="1" customFormat="1" ht="12.75">
      <c r="A904" s="6"/>
      <c r="B904" s="692"/>
      <c r="C904" s="6"/>
      <c r="D904" s="6"/>
      <c r="E904" s="6"/>
      <c r="F904" s="6"/>
      <c r="G904" s="6"/>
      <c r="H904" s="6"/>
      <c r="I904" s="6"/>
      <c r="K904"/>
      <c r="L904"/>
      <c r="M904"/>
      <c r="N904"/>
    </row>
    <row r="905" spans="1:14" s="1" customFormat="1" ht="12.75">
      <c r="A905" s="6"/>
      <c r="B905" s="692"/>
      <c r="C905" s="6"/>
      <c r="D905" s="6"/>
      <c r="E905" s="6"/>
      <c r="F905" s="6"/>
      <c r="G905" s="6"/>
      <c r="H905" s="6"/>
      <c r="I905" s="6"/>
      <c r="K905"/>
      <c r="L905"/>
      <c r="M905"/>
      <c r="N905"/>
    </row>
    <row r="906" spans="1:14" s="1" customFormat="1" ht="12.75">
      <c r="A906" s="6"/>
      <c r="B906" s="692"/>
      <c r="C906" s="6"/>
      <c r="D906" s="6"/>
      <c r="E906" s="6"/>
      <c r="F906" s="6"/>
      <c r="G906" s="6"/>
      <c r="H906" s="6"/>
      <c r="I906" s="6"/>
      <c r="K906"/>
      <c r="L906"/>
      <c r="M906"/>
      <c r="N906"/>
    </row>
    <row r="907" spans="1:14" s="1" customFormat="1" ht="12.75">
      <c r="A907" s="6"/>
      <c r="B907" s="692"/>
      <c r="C907" s="6"/>
      <c r="D907" s="6"/>
      <c r="E907" s="6"/>
      <c r="F907" s="6"/>
      <c r="G907" s="6"/>
      <c r="H907" s="6"/>
      <c r="I907" s="6"/>
      <c r="K907"/>
      <c r="L907"/>
      <c r="M907"/>
      <c r="N907"/>
    </row>
    <row r="908" spans="1:14" s="1" customFormat="1" ht="12.75">
      <c r="A908" s="6"/>
      <c r="B908" s="692"/>
      <c r="C908" s="6"/>
      <c r="D908" s="6"/>
      <c r="E908" s="6"/>
      <c r="F908" s="6"/>
      <c r="G908" s="6"/>
      <c r="H908" s="6"/>
      <c r="I908" s="6"/>
      <c r="K908"/>
      <c r="L908"/>
      <c r="M908"/>
      <c r="N908"/>
    </row>
    <row r="909" spans="1:14" s="1" customFormat="1" ht="12.75">
      <c r="A909" s="6"/>
      <c r="B909" s="692"/>
      <c r="C909" s="6"/>
      <c r="D909" s="6"/>
      <c r="E909" s="6"/>
      <c r="F909" s="6"/>
      <c r="G909" s="6"/>
      <c r="H909" s="6"/>
      <c r="I909" s="6"/>
      <c r="K909"/>
      <c r="L909"/>
      <c r="M909"/>
      <c r="N909"/>
    </row>
    <row r="910" spans="1:14" s="1" customFormat="1" ht="12.75">
      <c r="A910" s="6"/>
      <c r="B910" s="692"/>
      <c r="C910" s="6"/>
      <c r="D910" s="6"/>
      <c r="E910" s="6"/>
      <c r="F910" s="6"/>
      <c r="G910" s="6"/>
      <c r="H910" s="6"/>
      <c r="I910" s="6"/>
      <c r="K910"/>
      <c r="L910"/>
      <c r="M910"/>
      <c r="N910"/>
    </row>
    <row r="911" spans="1:14" s="1" customFormat="1" ht="12.75">
      <c r="A911" s="6"/>
      <c r="B911" s="692"/>
      <c r="C911" s="6"/>
      <c r="D911" s="6"/>
      <c r="E911" s="6"/>
      <c r="F911" s="6"/>
      <c r="G911" s="6"/>
      <c r="H911" s="6"/>
      <c r="I911" s="6"/>
      <c r="K911"/>
      <c r="L911"/>
      <c r="M911"/>
      <c r="N911"/>
    </row>
    <row r="912" spans="1:14" s="1" customFormat="1" ht="12.75">
      <c r="A912" s="6"/>
      <c r="B912" s="692"/>
      <c r="C912" s="6"/>
      <c r="D912" s="6"/>
      <c r="E912" s="6"/>
      <c r="F912" s="6"/>
      <c r="G912" s="6"/>
      <c r="H912" s="6"/>
      <c r="I912" s="6"/>
      <c r="K912"/>
      <c r="L912"/>
      <c r="M912"/>
      <c r="N912"/>
    </row>
    <row r="913" spans="1:14" s="1" customFormat="1" ht="12.75">
      <c r="A913" s="6"/>
      <c r="B913" s="692"/>
      <c r="C913" s="6"/>
      <c r="D913" s="6"/>
      <c r="E913" s="6"/>
      <c r="F913" s="6"/>
      <c r="G913" s="6"/>
      <c r="H913" s="6"/>
      <c r="I913" s="6"/>
      <c r="K913"/>
      <c r="L913"/>
      <c r="M913"/>
      <c r="N913"/>
    </row>
    <row r="914" spans="1:14" s="1" customFormat="1" ht="12.75">
      <c r="A914" s="6"/>
      <c r="B914" s="692"/>
      <c r="C914" s="6"/>
      <c r="D914" s="6"/>
      <c r="E914" s="6"/>
      <c r="F914" s="6"/>
      <c r="G914" s="6"/>
      <c r="H914" s="6"/>
      <c r="I914" s="6"/>
      <c r="K914"/>
      <c r="L914"/>
      <c r="M914"/>
      <c r="N914"/>
    </row>
    <row r="915" spans="1:14" s="1" customFormat="1" ht="12.75">
      <c r="A915" s="6"/>
      <c r="B915" s="692"/>
      <c r="C915" s="6"/>
      <c r="D915" s="6"/>
      <c r="E915" s="6"/>
      <c r="F915" s="6"/>
      <c r="G915" s="6"/>
      <c r="H915" s="6"/>
      <c r="I915" s="6"/>
      <c r="K915"/>
      <c r="L915"/>
      <c r="M915"/>
      <c r="N915"/>
    </row>
    <row r="916" spans="1:14" s="1" customFormat="1" ht="12.75">
      <c r="A916" s="6"/>
      <c r="B916" s="692"/>
      <c r="C916" s="6"/>
      <c r="D916" s="6"/>
      <c r="E916" s="6"/>
      <c r="F916" s="6"/>
      <c r="G916" s="6"/>
      <c r="H916" s="6"/>
      <c r="I916" s="6"/>
      <c r="K916"/>
      <c r="L916"/>
      <c r="M916"/>
      <c r="N916"/>
    </row>
    <row r="917" spans="1:14" s="1" customFormat="1" ht="12.75">
      <c r="A917" s="6"/>
      <c r="B917" s="692"/>
      <c r="C917" s="6"/>
      <c r="D917" s="6"/>
      <c r="E917" s="6"/>
      <c r="F917" s="6"/>
      <c r="G917" s="6"/>
      <c r="H917" s="6"/>
      <c r="I917" s="6"/>
      <c r="K917"/>
      <c r="L917"/>
      <c r="M917"/>
      <c r="N917"/>
    </row>
    <row r="918" spans="1:14" s="1" customFormat="1" ht="12.75">
      <c r="A918" s="6"/>
      <c r="B918" s="692"/>
      <c r="C918" s="6"/>
      <c r="D918" s="6"/>
      <c r="E918" s="6"/>
      <c r="F918" s="6"/>
      <c r="G918" s="6"/>
      <c r="H918" s="6"/>
      <c r="I918" s="6"/>
      <c r="K918"/>
      <c r="L918"/>
      <c r="M918"/>
      <c r="N918"/>
    </row>
    <row r="919" spans="1:14" s="1" customFormat="1" ht="12.75">
      <c r="A919" s="6"/>
      <c r="B919" s="692"/>
      <c r="C919" s="6"/>
      <c r="D919" s="6"/>
      <c r="E919" s="6"/>
      <c r="F919" s="6"/>
      <c r="G919" s="6"/>
      <c r="H919" s="6"/>
      <c r="I919" s="6"/>
      <c r="K919"/>
      <c r="L919"/>
      <c r="M919"/>
      <c r="N919"/>
    </row>
    <row r="920" spans="1:14" s="1" customFormat="1" ht="12.75">
      <c r="A920" s="6"/>
      <c r="B920" s="692"/>
      <c r="C920" s="6"/>
      <c r="D920" s="6"/>
      <c r="E920" s="6"/>
      <c r="F920" s="6"/>
      <c r="G920" s="6"/>
      <c r="H920" s="6"/>
      <c r="I920" s="6"/>
      <c r="K920"/>
      <c r="L920"/>
      <c r="M920"/>
      <c r="N920"/>
    </row>
    <row r="921" spans="1:14" s="1" customFormat="1" ht="12.75">
      <c r="A921" s="6"/>
      <c r="B921" s="692"/>
      <c r="C921" s="6"/>
      <c r="D921" s="6"/>
      <c r="E921" s="6"/>
      <c r="F921" s="6"/>
      <c r="G921" s="6"/>
      <c r="H921" s="6"/>
      <c r="I921" s="6"/>
      <c r="K921"/>
      <c r="L921"/>
      <c r="M921"/>
      <c r="N921"/>
    </row>
    <row r="922" spans="1:14" s="1" customFormat="1" ht="12.75">
      <c r="A922" s="6"/>
      <c r="B922" s="692"/>
      <c r="C922" s="6"/>
      <c r="D922" s="6"/>
      <c r="E922" s="6"/>
      <c r="F922" s="6"/>
      <c r="G922" s="6"/>
      <c r="H922" s="6"/>
      <c r="I922" s="6"/>
      <c r="K922"/>
      <c r="L922"/>
      <c r="M922"/>
      <c r="N922"/>
    </row>
    <row r="923" spans="1:14" s="1" customFormat="1" ht="12.75">
      <c r="A923" s="6"/>
      <c r="B923" s="692"/>
      <c r="C923" s="6"/>
      <c r="D923" s="6"/>
      <c r="E923" s="6"/>
      <c r="F923" s="6"/>
      <c r="G923" s="6"/>
      <c r="H923" s="6"/>
      <c r="I923" s="6"/>
      <c r="K923"/>
      <c r="L923"/>
      <c r="M923"/>
      <c r="N923"/>
    </row>
    <row r="924" spans="1:14" s="1" customFormat="1" ht="12.75">
      <c r="A924" s="6"/>
      <c r="B924" s="692"/>
      <c r="C924" s="6"/>
      <c r="D924" s="6"/>
      <c r="E924" s="6"/>
      <c r="F924" s="6"/>
      <c r="G924" s="6"/>
      <c r="H924" s="6"/>
      <c r="I924" s="6"/>
      <c r="K924"/>
      <c r="L924"/>
      <c r="M924"/>
      <c r="N924"/>
    </row>
    <row r="925" spans="1:14" s="1" customFormat="1" ht="12.75">
      <c r="A925" s="6"/>
      <c r="B925" s="692"/>
      <c r="C925" s="6"/>
      <c r="D925" s="6"/>
      <c r="E925" s="6"/>
      <c r="F925" s="6"/>
      <c r="G925" s="6"/>
      <c r="H925" s="6"/>
      <c r="I925" s="6"/>
      <c r="K925"/>
      <c r="L925"/>
      <c r="M925"/>
      <c r="N925"/>
    </row>
    <row r="926" spans="1:14" s="1" customFormat="1" ht="12.75">
      <c r="A926" s="6"/>
      <c r="B926" s="692"/>
      <c r="C926" s="6"/>
      <c r="D926" s="6"/>
      <c r="E926" s="6"/>
      <c r="F926" s="6"/>
      <c r="G926" s="6"/>
      <c r="H926" s="6"/>
      <c r="I926" s="6"/>
      <c r="K926"/>
      <c r="L926"/>
      <c r="M926"/>
      <c r="N926"/>
    </row>
    <row r="927" spans="1:14" s="1" customFormat="1" ht="12.75">
      <c r="A927" s="6"/>
      <c r="B927" s="692"/>
      <c r="C927" s="6"/>
      <c r="D927" s="6"/>
      <c r="E927" s="6"/>
      <c r="F927" s="6"/>
      <c r="G927" s="6"/>
      <c r="H927" s="6"/>
      <c r="I927" s="6"/>
      <c r="K927"/>
      <c r="L927"/>
      <c r="M927"/>
      <c r="N927"/>
    </row>
    <row r="928" spans="1:14" s="1" customFormat="1" ht="12.75">
      <c r="A928" s="6"/>
      <c r="B928" s="692"/>
      <c r="C928" s="6"/>
      <c r="D928" s="6"/>
      <c r="E928" s="6"/>
      <c r="F928" s="6"/>
      <c r="G928" s="6"/>
      <c r="H928" s="6"/>
      <c r="I928" s="6"/>
      <c r="K928"/>
      <c r="L928"/>
      <c r="M928"/>
      <c r="N928"/>
    </row>
    <row r="929" spans="1:14" s="1" customFormat="1" ht="12.75">
      <c r="A929" s="6"/>
      <c r="B929" s="692"/>
      <c r="C929" s="6"/>
      <c r="D929" s="6"/>
      <c r="E929" s="6"/>
      <c r="F929" s="6"/>
      <c r="G929" s="6"/>
      <c r="H929" s="6"/>
      <c r="I929" s="6"/>
      <c r="K929"/>
      <c r="L929"/>
      <c r="M929"/>
      <c r="N929"/>
    </row>
    <row r="930" spans="1:14" s="1" customFormat="1" ht="12.75">
      <c r="A930" s="6"/>
      <c r="B930" s="692"/>
      <c r="C930" s="6"/>
      <c r="D930" s="6"/>
      <c r="E930" s="6"/>
      <c r="F930" s="6"/>
      <c r="G930" s="6"/>
      <c r="H930" s="6"/>
      <c r="I930" s="6"/>
      <c r="K930"/>
      <c r="L930"/>
      <c r="M930"/>
      <c r="N930"/>
    </row>
    <row r="931" spans="1:14" s="1" customFormat="1" ht="12.75">
      <c r="A931" s="6"/>
      <c r="B931" s="692"/>
      <c r="C931" s="6"/>
      <c r="D931" s="6"/>
      <c r="E931" s="6"/>
      <c r="F931" s="6"/>
      <c r="G931" s="6"/>
      <c r="H931" s="6"/>
      <c r="I931" s="6"/>
      <c r="K931"/>
      <c r="L931"/>
      <c r="M931"/>
      <c r="N931"/>
    </row>
    <row r="932" spans="1:14" s="1" customFormat="1" ht="12.75">
      <c r="A932" s="6"/>
      <c r="B932" s="692"/>
      <c r="C932" s="6"/>
      <c r="D932" s="6"/>
      <c r="E932" s="6"/>
      <c r="F932" s="6"/>
      <c r="G932" s="6"/>
      <c r="H932" s="6"/>
      <c r="I932" s="6"/>
      <c r="K932"/>
      <c r="L932"/>
      <c r="M932"/>
      <c r="N932"/>
    </row>
    <row r="933" spans="1:14" s="1" customFormat="1" ht="12.75">
      <c r="A933" s="6"/>
      <c r="B933" s="692"/>
      <c r="C933" s="6"/>
      <c r="D933" s="6"/>
      <c r="E933" s="6"/>
      <c r="F933" s="6"/>
      <c r="G933" s="6"/>
      <c r="H933" s="6"/>
      <c r="I933" s="6"/>
      <c r="K933"/>
      <c r="L933"/>
      <c r="M933"/>
      <c r="N933"/>
    </row>
    <row r="934" spans="1:14" s="1" customFormat="1" ht="12.75">
      <c r="A934" s="6"/>
      <c r="B934" s="692"/>
      <c r="C934" s="6"/>
      <c r="D934" s="6"/>
      <c r="E934" s="6"/>
      <c r="F934" s="6"/>
      <c r="G934" s="6"/>
      <c r="H934" s="6"/>
      <c r="I934" s="6"/>
      <c r="K934"/>
      <c r="L934"/>
      <c r="M934"/>
      <c r="N934"/>
    </row>
    <row r="935" spans="1:14" s="1" customFormat="1" ht="12.75">
      <c r="A935" s="6"/>
      <c r="B935" s="692"/>
      <c r="C935" s="6"/>
      <c r="D935" s="6"/>
      <c r="E935" s="6"/>
      <c r="F935" s="6"/>
      <c r="G935" s="6"/>
      <c r="H935" s="6"/>
      <c r="I935" s="6"/>
      <c r="K935"/>
      <c r="L935"/>
      <c r="M935"/>
      <c r="N935"/>
    </row>
    <row r="936" spans="1:14" s="1" customFormat="1" ht="12.75">
      <c r="A936" s="6"/>
      <c r="B936" s="692"/>
      <c r="C936" s="6"/>
      <c r="D936" s="6"/>
      <c r="E936" s="6"/>
      <c r="F936" s="6"/>
      <c r="G936" s="6"/>
      <c r="H936" s="6"/>
      <c r="I936" s="6"/>
      <c r="K936"/>
      <c r="L936"/>
      <c r="M936"/>
      <c r="N936"/>
    </row>
    <row r="937" spans="1:14" s="1" customFormat="1" ht="12.75">
      <c r="A937" s="6"/>
      <c r="B937" s="692"/>
      <c r="C937" s="6"/>
      <c r="D937" s="6"/>
      <c r="E937" s="6"/>
      <c r="F937" s="6"/>
      <c r="G937" s="6"/>
      <c r="H937" s="6"/>
      <c r="I937" s="6"/>
      <c r="K937"/>
      <c r="L937"/>
      <c r="M937"/>
      <c r="N937"/>
    </row>
    <row r="938" spans="1:14" s="1" customFormat="1" ht="12.75">
      <c r="A938" s="6"/>
      <c r="B938" s="692"/>
      <c r="C938" s="6"/>
      <c r="D938" s="6"/>
      <c r="E938" s="6"/>
      <c r="F938" s="6"/>
      <c r="G938" s="6"/>
      <c r="H938" s="6"/>
      <c r="I938" s="6"/>
      <c r="K938"/>
      <c r="L938"/>
      <c r="M938"/>
      <c r="N938"/>
    </row>
    <row r="939" spans="1:14" s="1" customFormat="1" ht="12.75">
      <c r="A939" s="6"/>
      <c r="B939" s="692"/>
      <c r="C939" s="6"/>
      <c r="D939" s="6"/>
      <c r="E939" s="6"/>
      <c r="F939" s="6"/>
      <c r="G939" s="6"/>
      <c r="H939" s="6"/>
      <c r="I939" s="6"/>
      <c r="K939"/>
      <c r="L939"/>
      <c r="M939"/>
      <c r="N939"/>
    </row>
    <row r="940" spans="1:14" s="1" customFormat="1" ht="12.75">
      <c r="A940" s="6"/>
      <c r="B940" s="692"/>
      <c r="C940" s="6"/>
      <c r="D940" s="6"/>
      <c r="E940" s="6"/>
      <c r="F940" s="6"/>
      <c r="G940" s="6"/>
      <c r="H940" s="6"/>
      <c r="I940" s="6"/>
      <c r="K940"/>
      <c r="L940"/>
      <c r="M940"/>
      <c r="N940"/>
    </row>
    <row r="941" spans="1:14" s="1" customFormat="1" ht="12.75">
      <c r="A941" s="6"/>
      <c r="B941" s="692"/>
      <c r="C941" s="6"/>
      <c r="D941" s="6"/>
      <c r="E941" s="6"/>
      <c r="F941" s="6"/>
      <c r="G941" s="6"/>
      <c r="H941" s="6"/>
      <c r="I941" s="6"/>
      <c r="K941"/>
      <c r="L941"/>
      <c r="M941"/>
      <c r="N941"/>
    </row>
    <row r="942" spans="1:14" s="1" customFormat="1" ht="12.75">
      <c r="A942" s="6"/>
      <c r="B942" s="692"/>
      <c r="C942" s="6"/>
      <c r="D942" s="6"/>
      <c r="E942" s="6"/>
      <c r="F942" s="6"/>
      <c r="G942" s="6"/>
      <c r="H942" s="6"/>
      <c r="I942" s="6"/>
      <c r="K942"/>
      <c r="L942"/>
      <c r="M942"/>
      <c r="N942"/>
    </row>
    <row r="943" spans="1:14" s="1" customFormat="1" ht="12.75">
      <c r="A943" s="6"/>
      <c r="B943" s="692"/>
      <c r="C943" s="6"/>
      <c r="D943" s="6"/>
      <c r="E943" s="6"/>
      <c r="F943" s="6"/>
      <c r="G943" s="6"/>
      <c r="H943" s="6"/>
      <c r="I943" s="6"/>
      <c r="K943"/>
      <c r="L943"/>
      <c r="M943"/>
      <c r="N943"/>
    </row>
    <row r="944" spans="1:14" s="1" customFormat="1" ht="12.75">
      <c r="A944" s="6"/>
      <c r="B944" s="692"/>
      <c r="C944" s="6"/>
      <c r="D944" s="6"/>
      <c r="E944" s="6"/>
      <c r="F944" s="6"/>
      <c r="G944" s="6"/>
      <c r="H944" s="6"/>
      <c r="I944" s="6"/>
      <c r="K944"/>
      <c r="L944"/>
      <c r="M944"/>
      <c r="N944"/>
    </row>
    <row r="945" spans="1:14" s="1" customFormat="1" ht="12.75">
      <c r="A945" s="6"/>
      <c r="B945" s="692"/>
      <c r="C945" s="6"/>
      <c r="D945" s="6"/>
      <c r="E945" s="6"/>
      <c r="F945" s="6"/>
      <c r="G945" s="6"/>
      <c r="H945" s="6"/>
      <c r="I945" s="6"/>
      <c r="K945"/>
      <c r="L945"/>
      <c r="M945"/>
      <c r="N945"/>
    </row>
    <row r="946" spans="1:14" s="1" customFormat="1" ht="12.75">
      <c r="A946" s="6"/>
      <c r="B946" s="692"/>
      <c r="C946" s="6"/>
      <c r="D946" s="6"/>
      <c r="E946" s="6"/>
      <c r="F946" s="6"/>
      <c r="G946" s="6"/>
      <c r="H946" s="6"/>
      <c r="I946" s="6"/>
      <c r="K946"/>
      <c r="L946"/>
      <c r="M946"/>
      <c r="N946"/>
    </row>
    <row r="947" spans="1:14" s="1" customFormat="1" ht="12.75">
      <c r="A947" s="6"/>
      <c r="B947" s="692"/>
      <c r="C947" s="6"/>
      <c r="D947" s="6"/>
      <c r="E947" s="6"/>
      <c r="F947" s="6"/>
      <c r="G947" s="6"/>
      <c r="H947" s="6"/>
      <c r="I947" s="6"/>
      <c r="K947"/>
      <c r="L947"/>
      <c r="M947"/>
      <c r="N947"/>
    </row>
    <row r="948" spans="1:14" s="1" customFormat="1" ht="12.75">
      <c r="A948" s="6"/>
      <c r="B948" s="692"/>
      <c r="C948" s="6"/>
      <c r="D948" s="6"/>
      <c r="E948" s="6"/>
      <c r="F948" s="6"/>
      <c r="G948" s="6"/>
      <c r="H948" s="6"/>
      <c r="I948" s="6"/>
      <c r="K948"/>
      <c r="L948"/>
      <c r="M948"/>
      <c r="N948"/>
    </row>
    <row r="949" spans="1:14" s="1" customFormat="1" ht="12.75">
      <c r="A949" s="6"/>
      <c r="B949" s="692"/>
      <c r="C949" s="6"/>
      <c r="D949" s="6"/>
      <c r="E949" s="6"/>
      <c r="F949" s="6"/>
      <c r="G949" s="6"/>
      <c r="H949" s="6"/>
      <c r="I949" s="6"/>
      <c r="K949"/>
      <c r="L949"/>
      <c r="M949"/>
      <c r="N949"/>
    </row>
    <row r="950" spans="1:14" s="1" customFormat="1" ht="12.75">
      <c r="A950" s="6"/>
      <c r="B950" s="692"/>
      <c r="C950" s="6"/>
      <c r="D950" s="6"/>
      <c r="E950" s="6"/>
      <c r="F950" s="6"/>
      <c r="G950" s="6"/>
      <c r="H950" s="6"/>
      <c r="I950" s="6"/>
      <c r="K950"/>
      <c r="L950"/>
      <c r="M950"/>
      <c r="N950"/>
    </row>
    <row r="951" spans="1:14" s="1" customFormat="1" ht="12.75">
      <c r="A951" s="6"/>
      <c r="B951" s="692"/>
      <c r="C951" s="6"/>
      <c r="D951" s="6"/>
      <c r="E951" s="6"/>
      <c r="F951" s="6"/>
      <c r="G951" s="6"/>
      <c r="H951" s="6"/>
      <c r="I951" s="6"/>
      <c r="K951"/>
      <c r="L951"/>
      <c r="M951"/>
      <c r="N951"/>
    </row>
    <row r="952" spans="1:14" s="1" customFormat="1" ht="12.75">
      <c r="A952" s="6"/>
      <c r="B952" s="692"/>
      <c r="C952" s="6"/>
      <c r="D952" s="6"/>
      <c r="E952" s="6"/>
      <c r="F952" s="6"/>
      <c r="G952" s="6"/>
      <c r="H952" s="6"/>
      <c r="I952" s="6"/>
      <c r="K952"/>
      <c r="L952"/>
      <c r="M952"/>
      <c r="N952"/>
    </row>
    <row r="953" spans="1:14" s="1" customFormat="1" ht="12.75">
      <c r="A953" s="6"/>
      <c r="B953" s="692"/>
      <c r="C953" s="6"/>
      <c r="D953" s="6"/>
      <c r="E953" s="6"/>
      <c r="F953" s="6"/>
      <c r="G953" s="6"/>
      <c r="H953" s="6"/>
      <c r="I953" s="6"/>
      <c r="K953"/>
      <c r="L953"/>
      <c r="M953"/>
      <c r="N953"/>
    </row>
    <row r="954" spans="1:14" s="1" customFormat="1" ht="12.75">
      <c r="A954" s="6"/>
      <c r="B954" s="692"/>
      <c r="C954" s="6"/>
      <c r="D954" s="6"/>
      <c r="E954" s="6"/>
      <c r="F954" s="6"/>
      <c r="G954" s="6"/>
      <c r="H954" s="6"/>
      <c r="I954" s="6"/>
      <c r="K954"/>
      <c r="L954"/>
      <c r="M954"/>
      <c r="N954"/>
    </row>
    <row r="955" spans="1:14" s="1" customFormat="1" ht="12.75">
      <c r="A955" s="6"/>
      <c r="B955" s="692"/>
      <c r="C955" s="6"/>
      <c r="D955" s="6"/>
      <c r="E955" s="6"/>
      <c r="F955" s="6"/>
      <c r="G955" s="6"/>
      <c r="H955" s="6"/>
      <c r="I955" s="6"/>
      <c r="K955"/>
      <c r="L955"/>
      <c r="M955"/>
      <c r="N955"/>
    </row>
    <row r="956" spans="1:14" s="1" customFormat="1" ht="12.75">
      <c r="A956" s="6"/>
      <c r="B956" s="692"/>
      <c r="C956" s="6"/>
      <c r="D956" s="6"/>
      <c r="E956" s="6"/>
      <c r="F956" s="6"/>
      <c r="G956" s="6"/>
      <c r="H956" s="6"/>
      <c r="I956" s="6"/>
      <c r="K956"/>
      <c r="L956"/>
      <c r="M956"/>
      <c r="N956"/>
    </row>
    <row r="957" spans="1:14" s="1" customFormat="1" ht="12.75">
      <c r="A957" s="6"/>
      <c r="B957" s="692"/>
      <c r="C957" s="6"/>
      <c r="D957" s="6"/>
      <c r="E957" s="6"/>
      <c r="F957" s="6"/>
      <c r="G957" s="6"/>
      <c r="H957" s="6"/>
      <c r="I957" s="6"/>
      <c r="K957"/>
      <c r="L957"/>
      <c r="M957"/>
      <c r="N957"/>
    </row>
    <row r="958" spans="1:14" s="1" customFormat="1" ht="12.75">
      <c r="A958" s="6"/>
      <c r="B958" s="692"/>
      <c r="C958" s="6"/>
      <c r="D958" s="6"/>
      <c r="E958" s="6"/>
      <c r="F958" s="6"/>
      <c r="G958" s="6"/>
      <c r="H958" s="6"/>
      <c r="I958" s="6"/>
      <c r="K958"/>
      <c r="L958"/>
      <c r="M958"/>
      <c r="N958"/>
    </row>
    <row r="959" spans="1:14" s="1" customFormat="1" ht="12.75">
      <c r="A959" s="6"/>
      <c r="B959" s="692"/>
      <c r="C959" s="6"/>
      <c r="D959" s="6"/>
      <c r="E959" s="6"/>
      <c r="F959" s="6"/>
      <c r="G959" s="6"/>
      <c r="H959" s="6"/>
      <c r="I959" s="6"/>
      <c r="K959"/>
      <c r="L959"/>
      <c r="M959"/>
      <c r="N959"/>
    </row>
    <row r="960" spans="1:14" s="1" customFormat="1" ht="12.75">
      <c r="A960" s="6"/>
      <c r="B960" s="692"/>
      <c r="C960" s="6"/>
      <c r="D960" s="6"/>
      <c r="E960" s="6"/>
      <c r="F960" s="6"/>
      <c r="G960" s="6"/>
      <c r="H960" s="6"/>
      <c r="I960" s="6"/>
      <c r="K960"/>
      <c r="L960"/>
      <c r="M960"/>
      <c r="N960"/>
    </row>
    <row r="961" spans="1:14" s="1" customFormat="1" ht="12.75">
      <c r="A961" s="6"/>
      <c r="B961" s="692"/>
      <c r="C961" s="6"/>
      <c r="D961" s="6"/>
      <c r="E961" s="6"/>
      <c r="F961" s="6"/>
      <c r="G961" s="6"/>
      <c r="H961" s="6"/>
      <c r="I961" s="6"/>
      <c r="K961"/>
      <c r="L961"/>
      <c r="M961"/>
      <c r="N961"/>
    </row>
    <row r="962" spans="1:14" s="1" customFormat="1" ht="12.75">
      <c r="A962" s="6"/>
      <c r="B962" s="692"/>
      <c r="C962" s="6"/>
      <c r="D962" s="6"/>
      <c r="E962" s="6"/>
      <c r="F962" s="6"/>
      <c r="G962" s="6"/>
      <c r="H962" s="6"/>
      <c r="I962" s="6"/>
      <c r="K962"/>
      <c r="L962"/>
      <c r="M962"/>
      <c r="N962"/>
    </row>
    <row r="963" spans="1:14" s="1" customFormat="1" ht="12.75">
      <c r="A963" s="6"/>
      <c r="B963" s="692"/>
      <c r="C963" s="6"/>
      <c r="D963" s="6"/>
      <c r="E963" s="6"/>
      <c r="F963" s="6"/>
      <c r="G963" s="6"/>
      <c r="H963" s="6"/>
      <c r="I963" s="6"/>
      <c r="K963"/>
      <c r="L963"/>
      <c r="M963"/>
      <c r="N963"/>
    </row>
    <row r="964" spans="1:14" s="1" customFormat="1" ht="12.75">
      <c r="A964" s="6"/>
      <c r="B964" s="692"/>
      <c r="C964" s="6"/>
      <c r="D964" s="6"/>
      <c r="E964" s="6"/>
      <c r="F964" s="6"/>
      <c r="G964" s="6"/>
      <c r="H964" s="6"/>
      <c r="I964" s="6"/>
      <c r="K964"/>
      <c r="L964"/>
      <c r="M964"/>
      <c r="N964"/>
    </row>
    <row r="965" spans="1:14" s="1" customFormat="1" ht="12.75">
      <c r="A965" s="6"/>
      <c r="B965" s="692"/>
      <c r="C965" s="6"/>
      <c r="D965" s="6"/>
      <c r="E965" s="6"/>
      <c r="F965" s="6"/>
      <c r="G965" s="6"/>
      <c r="H965" s="6"/>
      <c r="I965" s="6"/>
      <c r="K965"/>
      <c r="L965"/>
      <c r="M965"/>
      <c r="N965"/>
    </row>
    <row r="966" spans="1:14" s="1" customFormat="1" ht="12.75">
      <c r="A966" s="6"/>
      <c r="B966" s="692"/>
      <c r="C966" s="6"/>
      <c r="D966" s="6"/>
      <c r="E966" s="6"/>
      <c r="F966" s="6"/>
      <c r="G966" s="6"/>
      <c r="H966" s="6"/>
      <c r="I966" s="6"/>
      <c r="K966"/>
      <c r="L966"/>
      <c r="M966"/>
      <c r="N966"/>
    </row>
    <row r="967" spans="1:14" s="1" customFormat="1" ht="12.75">
      <c r="A967" s="6"/>
      <c r="B967" s="692"/>
      <c r="C967" s="6"/>
      <c r="D967" s="6"/>
      <c r="E967" s="6"/>
      <c r="F967" s="6"/>
      <c r="G967" s="6"/>
      <c r="H967" s="6"/>
      <c r="I967" s="6"/>
      <c r="K967"/>
      <c r="L967"/>
      <c r="M967"/>
      <c r="N967"/>
    </row>
    <row r="968" spans="1:14" s="1" customFormat="1" ht="12.75">
      <c r="A968" s="6"/>
      <c r="B968" s="692"/>
      <c r="C968" s="6"/>
      <c r="D968" s="6"/>
      <c r="E968" s="6"/>
      <c r="F968" s="6"/>
      <c r="G968" s="6"/>
      <c r="H968" s="6"/>
      <c r="I968" s="6"/>
      <c r="K968"/>
      <c r="L968"/>
      <c r="M968"/>
      <c r="N968"/>
    </row>
    <row r="969" spans="1:14" s="1" customFormat="1" ht="12.75">
      <c r="A969" s="6"/>
      <c r="B969" s="692"/>
      <c r="C969" s="6"/>
      <c r="D969" s="6"/>
      <c r="E969" s="6"/>
      <c r="F969" s="6"/>
      <c r="G969" s="6"/>
      <c r="H969" s="6"/>
      <c r="I969" s="6"/>
      <c r="K969"/>
      <c r="L969"/>
      <c r="M969"/>
      <c r="N969"/>
    </row>
    <row r="970" spans="1:14" s="1" customFormat="1" ht="12.75">
      <c r="A970" s="6"/>
      <c r="B970" s="692"/>
      <c r="C970" s="6"/>
      <c r="D970" s="6"/>
      <c r="E970" s="6"/>
      <c r="F970" s="6"/>
      <c r="G970" s="6"/>
      <c r="H970" s="6"/>
      <c r="I970" s="6"/>
      <c r="K970"/>
      <c r="L970"/>
      <c r="M970"/>
      <c r="N970"/>
    </row>
    <row r="971" spans="1:14" s="1" customFormat="1" ht="12.75">
      <c r="A971" s="6"/>
      <c r="B971" s="692"/>
      <c r="C971" s="6"/>
      <c r="D971" s="6"/>
      <c r="E971" s="6"/>
      <c r="F971" s="6"/>
      <c r="G971" s="6"/>
      <c r="H971" s="6"/>
      <c r="I971" s="6"/>
      <c r="K971"/>
      <c r="L971"/>
      <c r="M971"/>
      <c r="N971"/>
    </row>
    <row r="972" spans="1:14" s="1" customFormat="1" ht="12.75">
      <c r="A972" s="6"/>
      <c r="B972" s="692"/>
      <c r="C972" s="6"/>
      <c r="D972" s="6"/>
      <c r="E972" s="6"/>
      <c r="F972" s="6"/>
      <c r="G972" s="6"/>
      <c r="H972" s="6"/>
      <c r="I972" s="6"/>
      <c r="K972"/>
      <c r="L972"/>
      <c r="M972"/>
      <c r="N972"/>
    </row>
    <row r="973" spans="1:14" s="1" customFormat="1" ht="12.75">
      <c r="A973" s="6"/>
      <c r="B973" s="692"/>
      <c r="C973" s="6"/>
      <c r="D973" s="6"/>
      <c r="E973" s="6"/>
      <c r="F973" s="6"/>
      <c r="G973" s="6"/>
      <c r="H973" s="6"/>
      <c r="I973" s="6"/>
      <c r="K973"/>
      <c r="L973"/>
      <c r="M973"/>
      <c r="N973"/>
    </row>
    <row r="974" spans="1:14" s="1" customFormat="1" ht="12.75">
      <c r="A974" s="6"/>
      <c r="B974" s="692"/>
      <c r="C974" s="6"/>
      <c r="D974" s="6"/>
      <c r="E974" s="6"/>
      <c r="F974" s="6"/>
      <c r="G974" s="6"/>
      <c r="H974" s="6"/>
      <c r="I974" s="6"/>
      <c r="K974"/>
      <c r="L974"/>
      <c r="M974"/>
      <c r="N974"/>
    </row>
    <row r="975" spans="1:14" s="1" customFormat="1" ht="12.75">
      <c r="A975" s="6"/>
      <c r="B975" s="692"/>
      <c r="C975" s="6"/>
      <c r="D975" s="6"/>
      <c r="E975" s="6"/>
      <c r="F975" s="6"/>
      <c r="G975" s="6"/>
      <c r="H975" s="6"/>
      <c r="I975" s="6"/>
      <c r="K975"/>
      <c r="L975"/>
      <c r="M975"/>
      <c r="N975"/>
    </row>
    <row r="976" spans="1:14" s="1" customFormat="1" ht="12.75">
      <c r="A976" s="6"/>
      <c r="B976" s="692"/>
      <c r="C976" s="6"/>
      <c r="D976" s="6"/>
      <c r="E976" s="6"/>
      <c r="F976" s="6"/>
      <c r="G976" s="6"/>
      <c r="H976" s="6"/>
      <c r="I976" s="6"/>
      <c r="K976"/>
      <c r="L976"/>
      <c r="M976"/>
      <c r="N976"/>
    </row>
    <row r="977" spans="1:14" s="1" customFormat="1" ht="12.75">
      <c r="A977" s="6"/>
      <c r="B977" s="692"/>
      <c r="C977" s="6"/>
      <c r="D977" s="6"/>
      <c r="E977" s="6"/>
      <c r="F977" s="6"/>
      <c r="G977" s="6"/>
      <c r="H977" s="6"/>
      <c r="I977" s="6"/>
      <c r="K977"/>
      <c r="L977"/>
      <c r="M977"/>
      <c r="N977"/>
    </row>
    <row r="978" spans="1:14" s="1" customFormat="1" ht="12.75">
      <c r="A978" s="6"/>
      <c r="B978" s="692"/>
      <c r="C978" s="6"/>
      <c r="D978" s="6"/>
      <c r="E978" s="6"/>
      <c r="F978" s="6"/>
      <c r="G978" s="6"/>
      <c r="H978" s="6"/>
      <c r="I978" s="6"/>
      <c r="K978"/>
      <c r="L978"/>
      <c r="M978"/>
      <c r="N978"/>
    </row>
    <row r="979" spans="1:14" s="1" customFormat="1" ht="12.75">
      <c r="A979" s="6"/>
      <c r="B979" s="692"/>
      <c r="C979" s="6"/>
      <c r="D979" s="6"/>
      <c r="E979" s="6"/>
      <c r="F979" s="6"/>
      <c r="G979" s="6"/>
      <c r="H979" s="6"/>
      <c r="I979" s="6"/>
      <c r="K979"/>
      <c r="L979"/>
      <c r="M979"/>
      <c r="N979"/>
    </row>
    <row r="980" spans="1:14" s="1" customFormat="1" ht="12.75">
      <c r="A980" s="6"/>
      <c r="B980" s="692"/>
      <c r="C980" s="6"/>
      <c r="D980" s="6"/>
      <c r="E980" s="6"/>
      <c r="F980" s="6"/>
      <c r="G980" s="6"/>
      <c r="H980" s="6"/>
      <c r="I980" s="6"/>
      <c r="K980"/>
      <c r="L980"/>
      <c r="M980"/>
      <c r="N980"/>
    </row>
    <row r="981" spans="1:14" s="1" customFormat="1" ht="12.75">
      <c r="A981" s="6"/>
      <c r="B981" s="692"/>
      <c r="C981" s="6"/>
      <c r="D981" s="6"/>
      <c r="E981" s="6"/>
      <c r="F981" s="6"/>
      <c r="G981" s="6"/>
      <c r="H981" s="6"/>
      <c r="I981" s="6"/>
      <c r="K981"/>
      <c r="L981"/>
      <c r="M981"/>
      <c r="N981"/>
    </row>
    <row r="982" spans="1:14" s="1" customFormat="1" ht="12.75">
      <c r="A982" s="6"/>
      <c r="B982" s="692"/>
      <c r="C982" s="6"/>
      <c r="D982" s="6"/>
      <c r="E982" s="6"/>
      <c r="F982" s="6"/>
      <c r="G982" s="6"/>
      <c r="H982" s="6"/>
      <c r="I982" s="6"/>
      <c r="K982"/>
      <c r="L982"/>
      <c r="M982"/>
      <c r="N982"/>
    </row>
    <row r="983" spans="1:14" s="1" customFormat="1" ht="12.75">
      <c r="A983" s="6"/>
      <c r="B983" s="692"/>
      <c r="C983" s="6"/>
      <c r="D983" s="6"/>
      <c r="E983" s="6"/>
      <c r="F983" s="6"/>
      <c r="G983" s="6"/>
      <c r="H983" s="6"/>
      <c r="I983" s="6"/>
      <c r="K983"/>
      <c r="L983"/>
      <c r="M983"/>
      <c r="N983"/>
    </row>
    <row r="984" spans="1:14" s="1" customFormat="1" ht="12.75">
      <c r="A984" s="6"/>
      <c r="B984" s="692"/>
      <c r="C984" s="6"/>
      <c r="D984" s="6"/>
      <c r="E984" s="6"/>
      <c r="F984" s="6"/>
      <c r="G984" s="6"/>
      <c r="H984" s="6"/>
      <c r="I984" s="6"/>
      <c r="K984"/>
      <c r="L984"/>
      <c r="M984"/>
      <c r="N984"/>
    </row>
    <row r="985" spans="1:14" s="1" customFormat="1" ht="12.75">
      <c r="A985" s="6"/>
      <c r="B985" s="692"/>
      <c r="C985" s="6"/>
      <c r="D985" s="6"/>
      <c r="E985" s="6"/>
      <c r="F985" s="6"/>
      <c r="G985" s="6"/>
      <c r="H985" s="6"/>
      <c r="I985" s="6"/>
      <c r="K985"/>
      <c r="L985"/>
      <c r="M985"/>
      <c r="N985"/>
    </row>
    <row r="986" spans="1:14" s="1" customFormat="1" ht="12.75">
      <c r="A986" s="6"/>
      <c r="B986" s="692"/>
      <c r="C986" s="6"/>
      <c r="D986" s="6"/>
      <c r="E986" s="6"/>
      <c r="F986" s="6"/>
      <c r="G986" s="6"/>
      <c r="H986" s="6"/>
      <c r="I986" s="6"/>
      <c r="K986"/>
      <c r="L986"/>
      <c r="M986"/>
      <c r="N986"/>
    </row>
    <row r="987" spans="1:14" s="1" customFormat="1" ht="12.75">
      <c r="A987" s="6"/>
      <c r="B987" s="692"/>
      <c r="C987" s="6"/>
      <c r="D987" s="6"/>
      <c r="E987" s="6"/>
      <c r="F987" s="6"/>
      <c r="G987" s="6"/>
      <c r="H987" s="6"/>
      <c r="I987" s="6"/>
      <c r="K987"/>
      <c r="L987"/>
      <c r="M987"/>
      <c r="N987"/>
    </row>
    <row r="988" spans="1:14" s="1" customFormat="1" ht="12.75">
      <c r="A988" s="6"/>
      <c r="B988" s="692"/>
      <c r="C988" s="6"/>
      <c r="D988" s="6"/>
      <c r="E988" s="6"/>
      <c r="F988" s="6"/>
      <c r="G988" s="6"/>
      <c r="H988" s="6"/>
      <c r="I988" s="6"/>
      <c r="K988"/>
      <c r="L988"/>
      <c r="M988"/>
      <c r="N988"/>
    </row>
    <row r="989" spans="1:14" s="1" customFormat="1" ht="12.75">
      <c r="A989" s="6"/>
      <c r="B989" s="692"/>
      <c r="C989" s="6"/>
      <c r="D989" s="6"/>
      <c r="E989" s="6"/>
      <c r="F989" s="6"/>
      <c r="G989" s="6"/>
      <c r="H989" s="6"/>
      <c r="I989" s="6"/>
      <c r="K989"/>
      <c r="L989"/>
      <c r="M989"/>
      <c r="N989"/>
    </row>
    <row r="990" spans="1:14" s="1" customFormat="1" ht="12.75">
      <c r="A990" s="6"/>
      <c r="B990" s="692"/>
      <c r="C990" s="6"/>
      <c r="D990" s="6"/>
      <c r="E990" s="6"/>
      <c r="F990" s="6"/>
      <c r="G990" s="6"/>
      <c r="H990" s="6"/>
      <c r="I990" s="6"/>
      <c r="K990"/>
      <c r="L990"/>
      <c r="M990"/>
      <c r="N990"/>
    </row>
    <row r="991" spans="1:14" s="1" customFormat="1" ht="12.75">
      <c r="A991" s="6"/>
      <c r="B991" s="692"/>
      <c r="C991" s="6"/>
      <c r="D991" s="6"/>
      <c r="E991" s="6"/>
      <c r="F991" s="6"/>
      <c r="G991" s="6"/>
      <c r="H991" s="6"/>
      <c r="I991" s="6"/>
      <c r="K991"/>
      <c r="L991"/>
      <c r="M991"/>
      <c r="N991"/>
    </row>
    <row r="992" spans="1:14" s="1" customFormat="1" ht="12.75">
      <c r="A992" s="6"/>
      <c r="B992" s="692"/>
      <c r="C992" s="6"/>
      <c r="D992" s="6"/>
      <c r="E992" s="6"/>
      <c r="F992" s="6"/>
      <c r="G992" s="6"/>
      <c r="H992" s="6"/>
      <c r="I992" s="6"/>
      <c r="K992"/>
      <c r="L992"/>
      <c r="M992"/>
      <c r="N992"/>
    </row>
    <row r="993" spans="1:14" s="1" customFormat="1" ht="12.75">
      <c r="A993" s="6"/>
      <c r="B993" s="692"/>
      <c r="C993" s="6"/>
      <c r="D993" s="6"/>
      <c r="E993" s="6"/>
      <c r="F993" s="6"/>
      <c r="G993" s="6"/>
      <c r="H993" s="6"/>
      <c r="I993" s="6"/>
      <c r="K993"/>
      <c r="L993"/>
      <c r="M993"/>
      <c r="N993"/>
    </row>
    <row r="994" spans="1:14" s="1" customFormat="1" ht="12.75">
      <c r="A994" s="6"/>
      <c r="B994" s="692"/>
      <c r="C994" s="6"/>
      <c r="D994" s="6"/>
      <c r="E994" s="6"/>
      <c r="F994" s="6"/>
      <c r="G994" s="6"/>
      <c r="H994" s="6"/>
      <c r="I994" s="6"/>
      <c r="K994"/>
      <c r="L994"/>
      <c r="M994"/>
      <c r="N994"/>
    </row>
    <row r="995" spans="1:14" s="1" customFormat="1" ht="12.75">
      <c r="A995" s="6"/>
      <c r="B995" s="692"/>
      <c r="C995" s="6"/>
      <c r="D995" s="6"/>
      <c r="E995" s="6"/>
      <c r="F995" s="6"/>
      <c r="G995" s="6"/>
      <c r="H995" s="6"/>
      <c r="I995" s="6"/>
      <c r="K995"/>
      <c r="L995"/>
      <c r="M995"/>
      <c r="N995"/>
    </row>
    <row r="996" spans="1:14" s="1" customFormat="1" ht="12.75">
      <c r="A996" s="6"/>
      <c r="B996" s="692"/>
      <c r="C996" s="6"/>
      <c r="D996" s="6"/>
      <c r="E996" s="6"/>
      <c r="F996" s="6"/>
      <c r="G996" s="6"/>
      <c r="H996" s="6"/>
      <c r="I996" s="6"/>
      <c r="K996"/>
      <c r="L996"/>
      <c r="M996"/>
      <c r="N996"/>
    </row>
    <row r="997" spans="1:14" s="1" customFormat="1" ht="12.75">
      <c r="A997" s="6"/>
      <c r="B997" s="692"/>
      <c r="C997" s="6"/>
      <c r="D997" s="6"/>
      <c r="E997" s="6"/>
      <c r="F997" s="6"/>
      <c r="G997" s="6"/>
      <c r="H997" s="6"/>
      <c r="I997" s="6"/>
      <c r="K997"/>
      <c r="L997"/>
      <c r="M997"/>
      <c r="N997"/>
    </row>
    <row r="998" spans="1:14" s="1" customFormat="1" ht="12.75">
      <c r="A998" s="6"/>
      <c r="B998" s="692"/>
      <c r="C998" s="6"/>
      <c r="D998" s="6"/>
      <c r="E998" s="6"/>
      <c r="F998" s="6"/>
      <c r="G998" s="6"/>
      <c r="H998" s="6"/>
      <c r="I998" s="6"/>
      <c r="K998"/>
      <c r="L998"/>
      <c r="M998"/>
      <c r="N998"/>
    </row>
    <row r="999" spans="1:14" s="1" customFormat="1" ht="12.75">
      <c r="A999" s="6"/>
      <c r="B999" s="692"/>
      <c r="C999" s="6"/>
      <c r="D999" s="6"/>
      <c r="E999" s="6"/>
      <c r="F999" s="6"/>
      <c r="G999" s="6"/>
      <c r="H999" s="6"/>
      <c r="I999" s="6"/>
      <c r="K999"/>
      <c r="L999"/>
      <c r="M999"/>
      <c r="N999"/>
    </row>
    <row r="1000" spans="1:14" s="1" customFormat="1" ht="12.75">
      <c r="A1000" s="6"/>
      <c r="B1000" s="692"/>
      <c r="C1000" s="6"/>
      <c r="D1000" s="6"/>
      <c r="E1000" s="6"/>
      <c r="F1000" s="6"/>
      <c r="G1000" s="6"/>
      <c r="H1000" s="6"/>
      <c r="I1000" s="6"/>
      <c r="K1000"/>
      <c r="L1000"/>
      <c r="M1000"/>
      <c r="N1000"/>
    </row>
    <row r="1001" spans="1:14" s="1" customFormat="1" ht="12.75">
      <c r="A1001" s="6"/>
      <c r="B1001" s="692"/>
      <c r="C1001" s="6"/>
      <c r="D1001" s="6"/>
      <c r="E1001" s="6"/>
      <c r="F1001" s="6"/>
      <c r="G1001" s="6"/>
      <c r="H1001" s="6"/>
      <c r="I1001" s="6"/>
      <c r="K1001"/>
      <c r="L1001"/>
      <c r="M1001"/>
      <c r="N1001"/>
    </row>
    <row r="1002" spans="1:14" s="1" customFormat="1" ht="12.75">
      <c r="A1002" s="6"/>
      <c r="B1002" s="692"/>
      <c r="C1002" s="6"/>
      <c r="D1002" s="6"/>
      <c r="E1002" s="6"/>
      <c r="F1002" s="6"/>
      <c r="G1002" s="6"/>
      <c r="H1002" s="6"/>
      <c r="I1002" s="6"/>
      <c r="K1002"/>
      <c r="L1002"/>
      <c r="M1002"/>
      <c r="N1002"/>
    </row>
    <row r="1003" spans="1:14" s="1" customFormat="1" ht="12.75">
      <c r="A1003" s="6"/>
      <c r="B1003" s="692"/>
      <c r="C1003" s="6"/>
      <c r="D1003" s="6"/>
      <c r="E1003" s="6"/>
      <c r="F1003" s="6"/>
      <c r="G1003" s="6"/>
      <c r="H1003" s="6"/>
      <c r="I1003" s="6"/>
      <c r="K1003"/>
      <c r="L1003"/>
      <c r="M1003"/>
      <c r="N1003"/>
    </row>
    <row r="1004" spans="1:14" s="1" customFormat="1" ht="12.75">
      <c r="A1004" s="6"/>
      <c r="B1004" s="692"/>
      <c r="C1004" s="6"/>
      <c r="D1004" s="6"/>
      <c r="E1004" s="6"/>
      <c r="F1004" s="6"/>
      <c r="G1004" s="6"/>
      <c r="H1004" s="6"/>
      <c r="I1004" s="6"/>
      <c r="K1004"/>
      <c r="L1004"/>
      <c r="M1004"/>
      <c r="N1004"/>
    </row>
    <row r="1005" spans="1:14" s="1" customFormat="1" ht="12.75">
      <c r="A1005" s="6"/>
      <c r="B1005" s="692"/>
      <c r="C1005" s="6"/>
      <c r="D1005" s="6"/>
      <c r="E1005" s="6"/>
      <c r="F1005" s="6"/>
      <c r="G1005" s="6"/>
      <c r="H1005" s="6"/>
      <c r="I1005" s="6"/>
      <c r="K1005"/>
      <c r="L1005"/>
      <c r="M1005"/>
      <c r="N1005"/>
    </row>
    <row r="1006" spans="1:14" s="1" customFormat="1" ht="12.75">
      <c r="A1006" s="6"/>
      <c r="B1006" s="692"/>
      <c r="C1006" s="6"/>
      <c r="D1006" s="6"/>
      <c r="E1006" s="6"/>
      <c r="F1006" s="6"/>
      <c r="G1006" s="6"/>
      <c r="H1006" s="6"/>
      <c r="I1006" s="6"/>
      <c r="K1006"/>
      <c r="L1006"/>
      <c r="M1006"/>
      <c r="N1006"/>
    </row>
    <row r="1007" spans="1:14" s="1" customFormat="1" ht="12.75">
      <c r="A1007" s="6"/>
      <c r="B1007" s="692"/>
      <c r="C1007" s="6"/>
      <c r="D1007" s="6"/>
      <c r="E1007" s="6"/>
      <c r="F1007" s="6"/>
      <c r="G1007" s="6"/>
      <c r="H1007" s="6"/>
      <c r="I1007" s="6"/>
      <c r="K1007"/>
      <c r="L1007"/>
      <c r="M1007"/>
      <c r="N1007"/>
    </row>
    <row r="1008" spans="1:14" s="1" customFormat="1" ht="12.75">
      <c r="A1008" s="6"/>
      <c r="B1008" s="692"/>
      <c r="C1008" s="6"/>
      <c r="D1008" s="6"/>
      <c r="E1008" s="6"/>
      <c r="F1008" s="6"/>
      <c r="G1008" s="6"/>
      <c r="H1008" s="6"/>
      <c r="I1008" s="6"/>
      <c r="K1008"/>
      <c r="L1008"/>
      <c r="M1008"/>
      <c r="N1008"/>
    </row>
    <row r="1009" spans="1:14" s="1" customFormat="1" ht="12.75">
      <c r="A1009" s="6"/>
      <c r="B1009" s="692"/>
      <c r="C1009" s="6"/>
      <c r="D1009" s="6"/>
      <c r="E1009" s="6"/>
      <c r="F1009" s="6"/>
      <c r="G1009" s="6"/>
      <c r="H1009" s="6"/>
      <c r="I1009" s="6"/>
      <c r="K1009"/>
      <c r="L1009"/>
      <c r="M1009"/>
      <c r="N1009"/>
    </row>
    <row r="1010" spans="1:14" s="1" customFormat="1" ht="12.75">
      <c r="A1010" s="6"/>
      <c r="B1010" s="692"/>
      <c r="C1010" s="6"/>
      <c r="D1010" s="6"/>
      <c r="E1010" s="6"/>
      <c r="F1010" s="6"/>
      <c r="G1010" s="6"/>
      <c r="H1010" s="6"/>
      <c r="I1010" s="6"/>
      <c r="K1010"/>
      <c r="L1010"/>
      <c r="M1010"/>
      <c r="N1010"/>
    </row>
    <row r="1011" spans="1:14" s="1" customFormat="1" ht="12.75">
      <c r="A1011" s="6"/>
      <c r="B1011" s="692"/>
      <c r="C1011" s="6"/>
      <c r="D1011" s="6"/>
      <c r="E1011" s="6"/>
      <c r="F1011" s="6"/>
      <c r="G1011" s="6"/>
      <c r="H1011" s="6"/>
      <c r="I1011" s="6"/>
      <c r="K1011"/>
      <c r="L1011"/>
      <c r="M1011"/>
      <c r="N1011"/>
    </row>
    <row r="1012" spans="1:14" s="1" customFormat="1" ht="12.75">
      <c r="A1012" s="6"/>
      <c r="B1012" s="692"/>
      <c r="C1012" s="6"/>
      <c r="D1012" s="6"/>
      <c r="E1012" s="6"/>
      <c r="F1012" s="6"/>
      <c r="G1012" s="6"/>
      <c r="H1012" s="6"/>
      <c r="I1012" s="6"/>
      <c r="K1012"/>
      <c r="L1012"/>
      <c r="M1012"/>
      <c r="N1012"/>
    </row>
    <row r="1013" spans="1:14" s="1" customFormat="1" ht="12.75">
      <c r="A1013" s="6"/>
      <c r="B1013" s="692"/>
      <c r="C1013" s="6"/>
      <c r="D1013" s="6"/>
      <c r="E1013" s="6"/>
      <c r="F1013" s="6"/>
      <c r="G1013" s="6"/>
      <c r="H1013" s="6"/>
      <c r="I1013" s="6"/>
      <c r="K1013"/>
      <c r="L1013"/>
      <c r="M1013"/>
      <c r="N1013"/>
    </row>
    <row r="1014" spans="1:14" s="1" customFormat="1" ht="12.75">
      <c r="A1014" s="6"/>
      <c r="B1014" s="692"/>
      <c r="C1014" s="6"/>
      <c r="D1014" s="6"/>
      <c r="E1014" s="6"/>
      <c r="F1014" s="6"/>
      <c r="G1014" s="6"/>
      <c r="H1014" s="6"/>
      <c r="I1014" s="6"/>
      <c r="K1014"/>
      <c r="L1014"/>
      <c r="M1014"/>
      <c r="N1014"/>
    </row>
    <row r="1015" spans="1:14" s="1" customFormat="1" ht="12.75">
      <c r="A1015" s="6"/>
      <c r="B1015" s="692"/>
      <c r="C1015" s="6"/>
      <c r="D1015" s="6"/>
      <c r="E1015" s="6"/>
      <c r="F1015" s="6"/>
      <c r="G1015" s="6"/>
      <c r="H1015" s="6"/>
      <c r="I1015" s="6"/>
      <c r="K1015"/>
      <c r="L1015"/>
      <c r="M1015"/>
      <c r="N1015"/>
    </row>
    <row r="1016" spans="1:14" s="1" customFormat="1" ht="12.75">
      <c r="A1016" s="6"/>
      <c r="B1016" s="692"/>
      <c r="C1016" s="6"/>
      <c r="D1016" s="6"/>
      <c r="E1016" s="6"/>
      <c r="F1016" s="6"/>
      <c r="G1016" s="6"/>
      <c r="H1016" s="6"/>
      <c r="I1016" s="6"/>
      <c r="K1016"/>
      <c r="L1016"/>
      <c r="M1016"/>
      <c r="N1016"/>
    </row>
    <row r="1017" spans="1:14" s="1" customFormat="1" ht="12.75">
      <c r="A1017" s="6"/>
      <c r="B1017" s="692"/>
      <c r="C1017" s="6"/>
      <c r="D1017" s="6"/>
      <c r="E1017" s="6"/>
      <c r="F1017" s="6"/>
      <c r="G1017" s="6"/>
      <c r="H1017" s="6"/>
      <c r="I1017" s="6"/>
      <c r="K1017"/>
      <c r="L1017"/>
      <c r="M1017"/>
      <c r="N1017"/>
    </row>
    <row r="1018" spans="1:14" s="1" customFormat="1" ht="12.75">
      <c r="A1018" s="6"/>
      <c r="B1018" s="692"/>
      <c r="C1018" s="6"/>
      <c r="D1018" s="6"/>
      <c r="E1018" s="6"/>
      <c r="F1018" s="6"/>
      <c r="G1018" s="6"/>
      <c r="H1018" s="6"/>
      <c r="I1018" s="6"/>
      <c r="K1018"/>
      <c r="L1018"/>
      <c r="M1018"/>
      <c r="N1018"/>
    </row>
    <row r="1019" spans="1:14" s="1" customFormat="1" ht="12.75">
      <c r="A1019" s="6"/>
      <c r="B1019" s="692"/>
      <c r="C1019" s="6"/>
      <c r="D1019" s="6"/>
      <c r="E1019" s="6"/>
      <c r="F1019" s="6"/>
      <c r="G1019" s="6"/>
      <c r="H1019" s="6"/>
      <c r="I1019" s="6"/>
      <c r="K1019"/>
      <c r="L1019"/>
      <c r="M1019"/>
      <c r="N1019"/>
    </row>
    <row r="1020" spans="1:14" s="1" customFormat="1" ht="12.75">
      <c r="A1020" s="6"/>
      <c r="B1020" s="692"/>
      <c r="C1020" s="6"/>
      <c r="D1020" s="6"/>
      <c r="E1020" s="6"/>
      <c r="F1020" s="6"/>
      <c r="G1020" s="6"/>
      <c r="H1020" s="6"/>
      <c r="I1020" s="6"/>
      <c r="K1020"/>
      <c r="L1020"/>
      <c r="M1020"/>
      <c r="N1020"/>
    </row>
    <row r="1021" spans="1:14" s="1" customFormat="1" ht="12.75">
      <c r="A1021" s="6"/>
      <c r="B1021" s="692"/>
      <c r="C1021" s="6"/>
      <c r="D1021" s="6"/>
      <c r="E1021" s="6"/>
      <c r="F1021" s="6"/>
      <c r="G1021" s="6"/>
      <c r="H1021" s="6"/>
      <c r="I1021" s="6"/>
      <c r="K1021"/>
      <c r="L1021"/>
      <c r="M1021"/>
      <c r="N1021"/>
    </row>
    <row r="1022" spans="1:14" s="1" customFormat="1" ht="12.75">
      <c r="A1022" s="6"/>
      <c r="B1022" s="692"/>
      <c r="C1022" s="6"/>
      <c r="D1022" s="6"/>
      <c r="E1022" s="6"/>
      <c r="F1022" s="6"/>
      <c r="G1022" s="6"/>
      <c r="H1022" s="6"/>
      <c r="I1022" s="6"/>
      <c r="K1022"/>
      <c r="L1022"/>
      <c r="M1022"/>
      <c r="N1022"/>
    </row>
    <row r="1023" spans="1:14" s="1" customFormat="1" ht="12.75">
      <c r="A1023" s="6"/>
      <c r="B1023" s="692"/>
      <c r="C1023" s="6"/>
      <c r="D1023" s="6"/>
      <c r="E1023" s="6"/>
      <c r="F1023" s="6"/>
      <c r="G1023" s="6"/>
      <c r="H1023" s="6"/>
      <c r="I1023" s="6"/>
      <c r="K1023"/>
      <c r="L1023"/>
      <c r="M1023"/>
      <c r="N1023"/>
    </row>
    <row r="1024" spans="1:14" s="1" customFormat="1" ht="12.75">
      <c r="A1024" s="6"/>
      <c r="B1024" s="692"/>
      <c r="C1024" s="6"/>
      <c r="D1024" s="6"/>
      <c r="E1024" s="6"/>
      <c r="F1024" s="6"/>
      <c r="G1024" s="6"/>
      <c r="H1024" s="6"/>
      <c r="I1024" s="6"/>
      <c r="K1024"/>
      <c r="L1024"/>
      <c r="M1024"/>
      <c r="N1024"/>
    </row>
    <row r="1025" spans="1:14" s="1" customFormat="1" ht="12.75">
      <c r="A1025" s="6"/>
      <c r="B1025" s="692"/>
      <c r="C1025" s="6"/>
      <c r="D1025" s="6"/>
      <c r="E1025" s="6"/>
      <c r="F1025" s="6"/>
      <c r="G1025" s="6"/>
      <c r="H1025" s="6"/>
      <c r="I1025" s="6"/>
      <c r="K1025"/>
      <c r="L1025"/>
      <c r="M1025"/>
      <c r="N1025"/>
    </row>
    <row r="1026" spans="1:14" s="1" customFormat="1" ht="12.75">
      <c r="A1026" s="6"/>
      <c r="B1026" s="692"/>
      <c r="C1026" s="6"/>
      <c r="D1026" s="6"/>
      <c r="E1026" s="6"/>
      <c r="F1026" s="6"/>
      <c r="G1026" s="6"/>
      <c r="H1026" s="6"/>
      <c r="I1026" s="6"/>
      <c r="K1026"/>
      <c r="L1026"/>
      <c r="M1026"/>
      <c r="N1026"/>
    </row>
    <row r="1027" spans="1:14" s="1" customFormat="1" ht="12.75">
      <c r="A1027" s="6"/>
      <c r="B1027" s="692"/>
      <c r="C1027" s="6"/>
      <c r="D1027" s="6"/>
      <c r="E1027" s="6"/>
      <c r="F1027" s="6"/>
      <c r="G1027" s="6"/>
      <c r="H1027" s="6"/>
      <c r="I1027" s="6"/>
      <c r="K1027"/>
      <c r="L1027"/>
      <c r="M1027"/>
      <c r="N1027"/>
    </row>
    <row r="1028" spans="1:14" s="1" customFormat="1" ht="12.75">
      <c r="A1028" s="6"/>
      <c r="B1028" s="692"/>
      <c r="C1028" s="6"/>
      <c r="D1028" s="6"/>
      <c r="E1028" s="6"/>
      <c r="F1028" s="6"/>
      <c r="G1028" s="6"/>
      <c r="H1028" s="6"/>
      <c r="I1028" s="6"/>
      <c r="K1028"/>
      <c r="L1028"/>
      <c r="M1028"/>
      <c r="N1028"/>
    </row>
    <row r="1029" spans="1:14" s="1" customFormat="1" ht="12.75">
      <c r="A1029" s="6"/>
      <c r="B1029" s="692"/>
      <c r="C1029" s="6"/>
      <c r="D1029" s="6"/>
      <c r="E1029" s="6"/>
      <c r="F1029" s="6"/>
      <c r="G1029" s="6"/>
      <c r="H1029" s="6"/>
      <c r="I1029" s="6"/>
      <c r="K1029"/>
      <c r="L1029"/>
      <c r="M1029"/>
      <c r="N1029"/>
    </row>
    <row r="1030" spans="1:14" s="1" customFormat="1" ht="12.75">
      <c r="A1030" s="6"/>
      <c r="B1030" s="692"/>
      <c r="C1030" s="6"/>
      <c r="D1030" s="6"/>
      <c r="E1030" s="6"/>
      <c r="F1030" s="6"/>
      <c r="G1030" s="6"/>
      <c r="H1030" s="6"/>
      <c r="I1030" s="6"/>
      <c r="K1030"/>
      <c r="L1030"/>
      <c r="M1030"/>
      <c r="N1030"/>
    </row>
    <row r="1031" spans="1:14" s="1" customFormat="1" ht="12.75">
      <c r="A1031" s="6"/>
      <c r="B1031" s="692"/>
      <c r="C1031" s="6"/>
      <c r="D1031" s="6"/>
      <c r="E1031" s="6"/>
      <c r="F1031" s="6"/>
      <c r="G1031" s="6"/>
      <c r="H1031" s="6"/>
      <c r="I1031" s="6"/>
      <c r="K1031"/>
      <c r="L1031"/>
      <c r="M1031"/>
      <c r="N1031"/>
    </row>
    <row r="1032" spans="1:14" s="1" customFormat="1" ht="12.75">
      <c r="A1032" s="6"/>
      <c r="B1032" s="692"/>
      <c r="C1032" s="6"/>
      <c r="D1032" s="6"/>
      <c r="E1032" s="6"/>
      <c r="F1032" s="6"/>
      <c r="G1032" s="6"/>
      <c r="H1032" s="6"/>
      <c r="I1032" s="6"/>
      <c r="K1032"/>
      <c r="L1032"/>
      <c r="M1032"/>
      <c r="N1032"/>
    </row>
    <row r="1033" spans="1:14" s="1" customFormat="1" ht="12.75">
      <c r="A1033" s="6"/>
      <c r="B1033" s="692"/>
      <c r="C1033" s="6"/>
      <c r="D1033" s="6"/>
      <c r="E1033" s="6"/>
      <c r="F1033" s="6"/>
      <c r="G1033" s="6"/>
      <c r="H1033" s="6"/>
      <c r="I1033" s="6"/>
      <c r="K1033"/>
      <c r="L1033"/>
      <c r="M1033"/>
      <c r="N1033"/>
    </row>
    <row r="1034" spans="1:14" s="1" customFormat="1" ht="12.75">
      <c r="A1034" s="6"/>
      <c r="B1034" s="692"/>
      <c r="C1034" s="6"/>
      <c r="D1034" s="6"/>
      <c r="E1034" s="6"/>
      <c r="F1034" s="6"/>
      <c r="G1034" s="6"/>
      <c r="H1034" s="6"/>
      <c r="I1034" s="6"/>
      <c r="K1034"/>
      <c r="L1034"/>
      <c r="M1034"/>
      <c r="N1034"/>
    </row>
    <row r="1035" spans="1:14" s="1" customFormat="1" ht="12.75">
      <c r="A1035" s="6"/>
      <c r="B1035" s="692"/>
      <c r="C1035" s="6"/>
      <c r="D1035" s="6"/>
      <c r="E1035" s="6"/>
      <c r="F1035" s="6"/>
      <c r="G1035" s="6"/>
      <c r="H1035" s="6"/>
      <c r="I1035" s="6"/>
      <c r="K1035"/>
      <c r="L1035"/>
      <c r="M1035"/>
      <c r="N1035"/>
    </row>
    <row r="1036" spans="1:14" s="1" customFormat="1" ht="12.75">
      <c r="A1036" s="6"/>
      <c r="B1036" s="692"/>
      <c r="C1036" s="6"/>
      <c r="D1036" s="6"/>
      <c r="E1036" s="6"/>
      <c r="F1036" s="6"/>
      <c r="G1036" s="6"/>
      <c r="H1036" s="6"/>
      <c r="I1036" s="6"/>
      <c r="K1036"/>
      <c r="L1036"/>
      <c r="M1036"/>
      <c r="N1036"/>
    </row>
    <row r="1037" spans="1:14" s="1" customFormat="1" ht="12.75">
      <c r="A1037" s="6"/>
      <c r="B1037" s="692"/>
      <c r="C1037" s="6"/>
      <c r="D1037" s="6"/>
      <c r="E1037" s="6"/>
      <c r="F1037" s="6"/>
      <c r="G1037" s="6"/>
      <c r="H1037" s="6"/>
      <c r="I1037" s="6"/>
      <c r="K1037"/>
      <c r="L1037"/>
      <c r="M1037"/>
      <c r="N1037"/>
    </row>
    <row r="1038" spans="1:14" s="1" customFormat="1" ht="12.75">
      <c r="A1038" s="6"/>
      <c r="B1038" s="692"/>
      <c r="C1038" s="6"/>
      <c r="D1038" s="6"/>
      <c r="E1038" s="6"/>
      <c r="F1038" s="6"/>
      <c r="G1038" s="6"/>
      <c r="H1038" s="6"/>
      <c r="I1038" s="6"/>
      <c r="K1038"/>
      <c r="L1038"/>
      <c r="M1038"/>
      <c r="N1038"/>
    </row>
    <row r="1039" spans="1:14" s="1" customFormat="1" ht="12.75">
      <c r="A1039" s="6"/>
      <c r="B1039" s="692"/>
      <c r="C1039" s="6"/>
      <c r="D1039" s="6"/>
      <c r="E1039" s="6"/>
      <c r="F1039" s="6"/>
      <c r="G1039" s="6"/>
      <c r="H1039" s="6"/>
      <c r="I1039" s="6"/>
      <c r="K1039"/>
      <c r="L1039"/>
      <c r="M1039"/>
      <c r="N1039"/>
    </row>
    <row r="1040" spans="1:14" s="1" customFormat="1" ht="12.75">
      <c r="A1040" s="6"/>
      <c r="B1040" s="692"/>
      <c r="C1040" s="6"/>
      <c r="D1040" s="6"/>
      <c r="E1040" s="6"/>
      <c r="F1040" s="6"/>
      <c r="G1040" s="6"/>
      <c r="H1040" s="6"/>
      <c r="I1040" s="6"/>
      <c r="K1040"/>
      <c r="L1040"/>
      <c r="M1040"/>
      <c r="N1040"/>
    </row>
    <row r="1041" spans="1:14" s="1" customFormat="1" ht="12.75">
      <c r="A1041" s="6"/>
      <c r="B1041" s="692"/>
      <c r="C1041" s="6"/>
      <c r="D1041" s="6"/>
      <c r="E1041" s="6"/>
      <c r="F1041" s="6"/>
      <c r="G1041" s="6"/>
      <c r="H1041" s="6"/>
      <c r="I1041" s="6"/>
      <c r="K1041"/>
      <c r="L1041"/>
      <c r="M1041"/>
      <c r="N1041"/>
    </row>
    <row r="1042" spans="1:14" s="1" customFormat="1" ht="12.75">
      <c r="A1042" s="6"/>
      <c r="B1042" s="692"/>
      <c r="C1042" s="6"/>
      <c r="D1042" s="6"/>
      <c r="E1042" s="6"/>
      <c r="F1042" s="6"/>
      <c r="G1042" s="6"/>
      <c r="H1042" s="6"/>
      <c r="I1042" s="6"/>
      <c r="K1042"/>
      <c r="L1042"/>
      <c r="M1042"/>
      <c r="N1042"/>
    </row>
    <row r="1043" spans="1:14" s="1" customFormat="1" ht="12.75">
      <c r="A1043" s="6"/>
      <c r="B1043" s="692"/>
      <c r="C1043" s="6"/>
      <c r="D1043" s="6"/>
      <c r="E1043" s="6"/>
      <c r="F1043" s="6"/>
      <c r="G1043" s="6"/>
      <c r="H1043" s="6"/>
      <c r="I1043" s="6"/>
      <c r="K1043"/>
      <c r="L1043"/>
      <c r="M1043"/>
      <c r="N1043"/>
    </row>
    <row r="1044" spans="1:14" s="1" customFormat="1" ht="12.75">
      <c r="A1044" s="6"/>
      <c r="B1044" s="692"/>
      <c r="C1044" s="6"/>
      <c r="D1044" s="6"/>
      <c r="E1044" s="6"/>
      <c r="F1044" s="6"/>
      <c r="G1044" s="6"/>
      <c r="H1044" s="6"/>
      <c r="I1044" s="6"/>
      <c r="K1044"/>
      <c r="L1044"/>
      <c r="M1044"/>
      <c r="N1044"/>
    </row>
    <row r="1045" spans="1:14" s="1" customFormat="1" ht="12.75">
      <c r="A1045" s="6"/>
      <c r="B1045" s="692"/>
      <c r="C1045" s="6"/>
      <c r="D1045" s="6"/>
      <c r="E1045" s="6"/>
      <c r="F1045" s="6"/>
      <c r="G1045" s="6"/>
      <c r="H1045" s="6"/>
      <c r="I1045" s="6"/>
      <c r="K1045"/>
      <c r="L1045"/>
      <c r="M1045"/>
      <c r="N1045"/>
    </row>
    <row r="1046" spans="1:14" s="1" customFormat="1" ht="12.75">
      <c r="A1046" s="6"/>
      <c r="B1046" s="692"/>
      <c r="C1046" s="6"/>
      <c r="D1046" s="6"/>
      <c r="E1046" s="6"/>
      <c r="F1046" s="6"/>
      <c r="G1046" s="6"/>
      <c r="H1046" s="6"/>
      <c r="I1046" s="6"/>
      <c r="K1046"/>
      <c r="L1046"/>
      <c r="M1046"/>
      <c r="N1046"/>
    </row>
    <row r="1047" spans="1:14" s="1" customFormat="1" ht="12.75">
      <c r="A1047" s="6"/>
      <c r="B1047" s="692"/>
      <c r="C1047" s="6"/>
      <c r="D1047" s="6"/>
      <c r="E1047" s="6"/>
      <c r="F1047" s="6"/>
      <c r="G1047" s="6"/>
      <c r="H1047" s="6"/>
      <c r="I1047" s="6"/>
      <c r="K1047"/>
      <c r="L1047"/>
      <c r="M1047"/>
      <c r="N1047"/>
    </row>
    <row r="1048" spans="1:14" s="1" customFormat="1" ht="12.75">
      <c r="A1048" s="6"/>
      <c r="B1048" s="692"/>
      <c r="C1048" s="6"/>
      <c r="D1048" s="6"/>
      <c r="E1048" s="6"/>
      <c r="F1048" s="6"/>
      <c r="G1048" s="6"/>
      <c r="H1048" s="6"/>
      <c r="I1048" s="6"/>
      <c r="K1048"/>
      <c r="L1048"/>
      <c r="M1048"/>
      <c r="N1048"/>
    </row>
    <row r="1049" spans="1:14" s="1" customFormat="1" ht="12.75">
      <c r="A1049" s="6"/>
      <c r="B1049" s="692"/>
      <c r="C1049" s="6"/>
      <c r="D1049" s="6"/>
      <c r="E1049" s="6"/>
      <c r="F1049" s="6"/>
      <c r="G1049" s="6"/>
      <c r="H1049" s="6"/>
      <c r="I1049" s="6"/>
      <c r="K1049"/>
      <c r="L1049"/>
      <c r="M1049"/>
      <c r="N1049"/>
    </row>
    <row r="1050" spans="1:14" s="1" customFormat="1" ht="12.75">
      <c r="A1050" s="6"/>
      <c r="B1050" s="692"/>
      <c r="C1050" s="6"/>
      <c r="D1050" s="6"/>
      <c r="E1050" s="6"/>
      <c r="F1050" s="6"/>
      <c r="G1050" s="6"/>
      <c r="H1050" s="6"/>
      <c r="I1050" s="6"/>
      <c r="K1050"/>
      <c r="L1050"/>
      <c r="M1050"/>
      <c r="N1050"/>
    </row>
    <row r="1051" spans="1:14" s="1" customFormat="1" ht="12.75">
      <c r="A1051" s="6"/>
      <c r="B1051" s="692"/>
      <c r="C1051" s="6"/>
      <c r="D1051" s="6"/>
      <c r="E1051" s="6"/>
      <c r="F1051" s="6"/>
      <c r="G1051" s="6"/>
      <c r="H1051" s="6"/>
      <c r="I1051" s="6"/>
      <c r="K1051"/>
      <c r="L1051"/>
      <c r="M1051"/>
      <c r="N1051"/>
    </row>
    <row r="1052" spans="1:14" s="1" customFormat="1" ht="12.75">
      <c r="A1052" s="6"/>
      <c r="B1052" s="692"/>
      <c r="C1052" s="6"/>
      <c r="D1052" s="6"/>
      <c r="E1052" s="6"/>
      <c r="F1052" s="6"/>
      <c r="G1052" s="6"/>
      <c r="H1052" s="6"/>
      <c r="I1052" s="6"/>
      <c r="K1052"/>
      <c r="L1052"/>
      <c r="M1052"/>
      <c r="N1052"/>
    </row>
    <row r="1053" spans="1:14" s="1" customFormat="1" ht="12.75">
      <c r="A1053" s="6"/>
      <c r="B1053" s="692"/>
      <c r="C1053" s="6"/>
      <c r="D1053" s="6"/>
      <c r="E1053" s="6"/>
      <c r="F1053" s="6"/>
      <c r="G1053" s="6"/>
      <c r="H1053" s="6"/>
      <c r="I1053" s="6"/>
      <c r="K1053"/>
      <c r="L1053"/>
      <c r="M1053"/>
      <c r="N1053"/>
    </row>
    <row r="1054" spans="1:14" s="1" customFormat="1" ht="12.75">
      <c r="A1054" s="6"/>
      <c r="B1054" s="692"/>
      <c r="C1054" s="6"/>
      <c r="D1054" s="6"/>
      <c r="E1054" s="6"/>
      <c r="F1054" s="6"/>
      <c r="G1054" s="6"/>
      <c r="H1054" s="6"/>
      <c r="I1054" s="6"/>
      <c r="K1054"/>
      <c r="L1054"/>
      <c r="M1054"/>
      <c r="N1054"/>
    </row>
    <row r="1055" spans="1:14" s="1" customFormat="1" ht="12.75">
      <c r="A1055" s="6"/>
      <c r="B1055" s="692"/>
      <c r="C1055" s="6"/>
      <c r="D1055" s="6"/>
      <c r="E1055" s="6"/>
      <c r="F1055" s="6"/>
      <c r="G1055" s="6"/>
      <c r="H1055" s="6"/>
      <c r="I1055" s="6"/>
      <c r="K1055"/>
      <c r="L1055"/>
      <c r="M1055"/>
      <c r="N1055"/>
    </row>
    <row r="1056" spans="1:14" s="1" customFormat="1" ht="12.75">
      <c r="A1056" s="6"/>
      <c r="B1056" s="692"/>
      <c r="C1056" s="6"/>
      <c r="D1056" s="6"/>
      <c r="E1056" s="6"/>
      <c r="F1056" s="6"/>
      <c r="G1056" s="6"/>
      <c r="H1056" s="6"/>
      <c r="I1056" s="6"/>
      <c r="K1056"/>
      <c r="L1056"/>
      <c r="M1056"/>
      <c r="N1056"/>
    </row>
    <row r="1057" spans="1:14" s="1" customFormat="1" ht="12.75">
      <c r="A1057" s="6"/>
      <c r="B1057" s="692"/>
      <c r="C1057" s="6"/>
      <c r="D1057" s="6"/>
      <c r="E1057" s="6"/>
      <c r="F1057" s="6"/>
      <c r="G1057" s="6"/>
      <c r="H1057" s="6"/>
      <c r="I1057" s="6"/>
      <c r="K1057"/>
      <c r="L1057"/>
      <c r="M1057"/>
      <c r="N1057"/>
    </row>
    <row r="1058" spans="1:14" s="1" customFormat="1" ht="12.75">
      <c r="A1058" s="6"/>
      <c r="B1058" s="692"/>
      <c r="C1058" s="6"/>
      <c r="D1058" s="6"/>
      <c r="E1058" s="6"/>
      <c r="F1058" s="6"/>
      <c r="G1058" s="6"/>
      <c r="H1058" s="6"/>
      <c r="I1058" s="6"/>
      <c r="K1058"/>
      <c r="L1058"/>
      <c r="M1058"/>
      <c r="N1058"/>
    </row>
    <row r="1059" spans="1:14" s="1" customFormat="1" ht="12.75">
      <c r="A1059" s="6"/>
      <c r="B1059" s="692"/>
      <c r="C1059" s="6"/>
      <c r="D1059" s="6"/>
      <c r="E1059" s="6"/>
      <c r="F1059" s="6"/>
      <c r="G1059" s="6"/>
      <c r="H1059" s="6"/>
      <c r="I1059" s="6"/>
      <c r="K1059"/>
      <c r="L1059"/>
      <c r="M1059"/>
      <c r="N1059"/>
    </row>
    <row r="1060" spans="1:14" s="1" customFormat="1" ht="12.75">
      <c r="A1060" s="6"/>
      <c r="B1060" s="692"/>
      <c r="C1060" s="6"/>
      <c r="D1060" s="6"/>
      <c r="E1060" s="6"/>
      <c r="F1060" s="6"/>
      <c r="G1060" s="6"/>
      <c r="H1060" s="6"/>
      <c r="I1060" s="6"/>
      <c r="K1060"/>
      <c r="L1060"/>
      <c r="M1060"/>
      <c r="N1060"/>
    </row>
    <row r="1061" spans="1:14" s="1" customFormat="1" ht="12.75">
      <c r="A1061" s="6"/>
      <c r="B1061" s="692"/>
      <c r="C1061" s="6"/>
      <c r="D1061" s="6"/>
      <c r="E1061" s="6"/>
      <c r="F1061" s="6"/>
      <c r="G1061" s="6"/>
      <c r="H1061" s="6"/>
      <c r="I1061" s="6"/>
      <c r="K1061"/>
      <c r="L1061"/>
      <c r="M1061"/>
      <c r="N1061"/>
    </row>
    <row r="1062" spans="1:14" s="1" customFormat="1" ht="12.75">
      <c r="A1062" s="6"/>
      <c r="B1062" s="692"/>
      <c r="C1062" s="6"/>
      <c r="D1062" s="6"/>
      <c r="E1062" s="6"/>
      <c r="F1062" s="6"/>
      <c r="G1062" s="6"/>
      <c r="H1062" s="6"/>
      <c r="I1062" s="6"/>
      <c r="K1062"/>
      <c r="L1062"/>
      <c r="M1062"/>
      <c r="N1062"/>
    </row>
    <row r="1063" spans="1:14" s="1" customFormat="1" ht="12.75">
      <c r="A1063" s="6"/>
      <c r="B1063" s="692"/>
      <c r="C1063" s="6"/>
      <c r="D1063" s="6"/>
      <c r="E1063" s="6"/>
      <c r="F1063" s="6"/>
      <c r="G1063" s="6"/>
      <c r="H1063" s="6"/>
      <c r="I1063" s="6"/>
      <c r="K1063"/>
      <c r="L1063"/>
      <c r="M1063"/>
      <c r="N1063"/>
    </row>
    <row r="1064" spans="1:14" s="1" customFormat="1" ht="12.75">
      <c r="A1064" s="6"/>
      <c r="B1064" s="692"/>
      <c r="C1064" s="6"/>
      <c r="D1064" s="6"/>
      <c r="E1064" s="6"/>
      <c r="F1064" s="6"/>
      <c r="G1064" s="6"/>
      <c r="H1064" s="6"/>
      <c r="I1064" s="6"/>
      <c r="K1064"/>
      <c r="L1064"/>
      <c r="M1064"/>
      <c r="N1064"/>
    </row>
    <row r="1065" spans="1:14" s="1" customFormat="1" ht="12.75">
      <c r="A1065" s="6"/>
      <c r="B1065" s="692"/>
      <c r="C1065" s="6"/>
      <c r="D1065" s="6"/>
      <c r="E1065" s="6"/>
      <c r="F1065" s="6"/>
      <c r="G1065" s="6"/>
      <c r="H1065" s="6"/>
      <c r="I1065" s="6"/>
      <c r="K1065"/>
      <c r="L1065"/>
      <c r="M1065"/>
      <c r="N1065"/>
    </row>
    <row r="1066" spans="1:14" s="1" customFormat="1" ht="12.75">
      <c r="A1066" s="6"/>
      <c r="B1066" s="692"/>
      <c r="C1066" s="6"/>
      <c r="D1066" s="6"/>
      <c r="E1066" s="6"/>
      <c r="F1066" s="6"/>
      <c r="G1066" s="6"/>
      <c r="H1066" s="6"/>
      <c r="I1066" s="6"/>
      <c r="K1066"/>
      <c r="L1066"/>
      <c r="M1066"/>
      <c r="N1066"/>
    </row>
    <row r="1067" spans="1:14" s="1" customFormat="1" ht="12.75">
      <c r="A1067" s="6"/>
      <c r="B1067" s="692"/>
      <c r="C1067" s="6"/>
      <c r="D1067" s="6"/>
      <c r="E1067" s="6"/>
      <c r="F1067" s="6"/>
      <c r="G1067" s="6"/>
      <c r="H1067" s="6"/>
      <c r="I1067" s="6"/>
      <c r="K1067"/>
      <c r="L1067"/>
      <c r="M1067"/>
      <c r="N1067"/>
    </row>
    <row r="1068" spans="1:14" s="1" customFormat="1" ht="12.75">
      <c r="A1068" s="6"/>
      <c r="B1068" s="692"/>
      <c r="C1068" s="6"/>
      <c r="D1068" s="6"/>
      <c r="E1068" s="6"/>
      <c r="F1068" s="6"/>
      <c r="G1068" s="6"/>
      <c r="H1068" s="6"/>
      <c r="I1068" s="6"/>
      <c r="K1068"/>
      <c r="L1068"/>
      <c r="M1068"/>
      <c r="N1068"/>
    </row>
    <row r="1069" spans="1:14" s="1" customFormat="1" ht="12.75">
      <c r="A1069" s="6"/>
      <c r="B1069" s="692"/>
      <c r="C1069" s="6"/>
      <c r="D1069" s="6"/>
      <c r="E1069" s="6"/>
      <c r="F1069" s="6"/>
      <c r="G1069" s="6"/>
      <c r="H1069" s="6"/>
      <c r="I1069" s="6"/>
      <c r="K1069"/>
      <c r="L1069"/>
      <c r="M1069"/>
      <c r="N1069"/>
    </row>
    <row r="1070" spans="1:14" s="1" customFormat="1" ht="12.75">
      <c r="A1070" s="6"/>
      <c r="B1070" s="692"/>
      <c r="C1070" s="6"/>
      <c r="D1070" s="6"/>
      <c r="E1070" s="6"/>
      <c r="F1070" s="6"/>
      <c r="G1070" s="6"/>
      <c r="H1070" s="6"/>
      <c r="I1070" s="6"/>
      <c r="K1070"/>
      <c r="L1070"/>
      <c r="M1070"/>
      <c r="N1070"/>
    </row>
    <row r="1071" spans="1:14" s="1" customFormat="1" ht="12.75">
      <c r="A1071" s="6"/>
      <c r="B1071" s="692"/>
      <c r="C1071" s="6"/>
      <c r="D1071" s="6"/>
      <c r="E1071" s="6"/>
      <c r="F1071" s="6"/>
      <c r="G1071" s="6"/>
      <c r="H1071" s="6"/>
      <c r="I1071" s="6"/>
      <c r="K1071"/>
      <c r="L1071"/>
      <c r="M1071"/>
      <c r="N1071"/>
    </row>
    <row r="1072" spans="1:14" s="1" customFormat="1" ht="12.75">
      <c r="A1072" s="6"/>
      <c r="B1072" s="692"/>
      <c r="C1072" s="6"/>
      <c r="D1072" s="6"/>
      <c r="E1072" s="6"/>
      <c r="F1072" s="6"/>
      <c r="G1072" s="6"/>
      <c r="H1072" s="6"/>
      <c r="I1072" s="6"/>
      <c r="K1072"/>
      <c r="L1072"/>
      <c r="M1072"/>
      <c r="N1072"/>
    </row>
    <row r="1073" spans="1:14" s="1" customFormat="1" ht="12.75">
      <c r="A1073" s="6"/>
      <c r="B1073" s="692"/>
      <c r="C1073" s="6"/>
      <c r="D1073" s="6"/>
      <c r="E1073" s="6"/>
      <c r="F1073" s="6"/>
      <c r="G1073" s="6"/>
      <c r="H1073" s="6"/>
      <c r="I1073" s="6"/>
      <c r="K1073"/>
      <c r="L1073"/>
      <c r="M1073"/>
      <c r="N1073"/>
    </row>
    <row r="1074" spans="1:14" s="1" customFormat="1" ht="12.75">
      <c r="A1074" s="6"/>
      <c r="B1074" s="692"/>
      <c r="C1074" s="6"/>
      <c r="D1074" s="6"/>
      <c r="E1074" s="6"/>
      <c r="F1074" s="6"/>
      <c r="G1074" s="6"/>
      <c r="H1074" s="6"/>
      <c r="I1074" s="6"/>
      <c r="K1074"/>
      <c r="L1074"/>
      <c r="M1074"/>
      <c r="N1074"/>
    </row>
    <row r="1075" spans="1:14" s="1" customFormat="1" ht="12.75">
      <c r="A1075" s="6"/>
      <c r="B1075" s="692"/>
      <c r="C1075" s="6"/>
      <c r="D1075" s="6"/>
      <c r="E1075" s="6"/>
      <c r="F1075" s="6"/>
      <c r="G1075" s="6"/>
      <c r="H1075" s="6"/>
      <c r="I1075" s="6"/>
      <c r="K1075"/>
      <c r="L1075"/>
      <c r="M1075"/>
      <c r="N1075"/>
    </row>
    <row r="1076" spans="1:14" s="1" customFormat="1" ht="12.75">
      <c r="A1076" s="6"/>
      <c r="B1076" s="692"/>
      <c r="C1076" s="6"/>
      <c r="D1076" s="6"/>
      <c r="E1076" s="6"/>
      <c r="F1076" s="6"/>
      <c r="G1076" s="6"/>
      <c r="H1076" s="6"/>
      <c r="I1076" s="6"/>
      <c r="K1076"/>
      <c r="L1076"/>
      <c r="M1076"/>
      <c r="N1076"/>
    </row>
    <row r="1077" spans="1:14" s="1" customFormat="1" ht="12.75">
      <c r="A1077" s="6"/>
      <c r="B1077" s="692"/>
      <c r="C1077" s="6"/>
      <c r="D1077" s="6"/>
      <c r="E1077" s="6"/>
      <c r="F1077" s="6"/>
      <c r="G1077" s="6"/>
      <c r="H1077" s="6"/>
      <c r="I1077" s="6"/>
      <c r="K1077"/>
      <c r="L1077"/>
      <c r="M1077"/>
      <c r="N1077"/>
    </row>
    <row r="1078" spans="1:14" s="1" customFormat="1" ht="12.75">
      <c r="A1078" s="6"/>
      <c r="B1078" s="692"/>
      <c r="C1078" s="6"/>
      <c r="D1078" s="6"/>
      <c r="E1078" s="6"/>
      <c r="F1078" s="6"/>
      <c r="G1078" s="6"/>
      <c r="H1078" s="6"/>
      <c r="I1078" s="6"/>
      <c r="K1078"/>
      <c r="L1078"/>
      <c r="M1078"/>
      <c r="N1078"/>
    </row>
    <row r="1079" spans="1:14" s="1" customFormat="1" ht="12.75">
      <c r="A1079" s="6"/>
      <c r="B1079" s="692"/>
      <c r="C1079" s="6"/>
      <c r="D1079" s="6"/>
      <c r="E1079" s="6"/>
      <c r="F1079" s="6"/>
      <c r="G1079" s="6"/>
      <c r="H1079" s="6"/>
      <c r="I1079" s="6"/>
      <c r="K1079"/>
      <c r="L1079"/>
      <c r="M1079"/>
      <c r="N1079"/>
    </row>
    <row r="1080" spans="1:14" s="1" customFormat="1" ht="12.75">
      <c r="A1080" s="6"/>
      <c r="B1080" s="692"/>
      <c r="C1080" s="6"/>
      <c r="D1080" s="6"/>
      <c r="E1080" s="6"/>
      <c r="F1080" s="6"/>
      <c r="G1080" s="6"/>
      <c r="H1080" s="6"/>
      <c r="I1080" s="6"/>
      <c r="K1080"/>
      <c r="L1080"/>
      <c r="M1080"/>
      <c r="N1080"/>
    </row>
    <row r="1081" spans="1:14" s="1" customFormat="1" ht="12.75">
      <c r="A1081" s="6"/>
      <c r="B1081" s="692"/>
      <c r="C1081" s="6"/>
      <c r="D1081" s="6"/>
      <c r="E1081" s="6"/>
      <c r="F1081" s="6"/>
      <c r="G1081" s="6"/>
      <c r="H1081" s="6"/>
      <c r="I1081" s="6"/>
      <c r="K1081"/>
      <c r="L1081"/>
      <c r="M1081"/>
      <c r="N1081"/>
    </row>
    <row r="1082" spans="1:14" s="1" customFormat="1" ht="12.75">
      <c r="A1082" s="6"/>
      <c r="B1082" s="692"/>
      <c r="C1082" s="6"/>
      <c r="D1082" s="6"/>
      <c r="E1082" s="6"/>
      <c r="F1082" s="6"/>
      <c r="G1082" s="6"/>
      <c r="H1082" s="6"/>
      <c r="I1082" s="6"/>
      <c r="K1082"/>
      <c r="L1082"/>
      <c r="M1082"/>
      <c r="N1082"/>
    </row>
    <row r="1083" spans="1:14" s="1" customFormat="1" ht="12.75">
      <c r="A1083" s="6"/>
      <c r="B1083" s="692"/>
      <c r="C1083" s="6"/>
      <c r="D1083" s="6"/>
      <c r="E1083" s="6"/>
      <c r="F1083" s="6"/>
      <c r="G1083" s="6"/>
      <c r="H1083" s="6"/>
      <c r="I1083" s="6"/>
      <c r="K1083"/>
      <c r="L1083"/>
      <c r="M1083"/>
      <c r="N1083"/>
    </row>
    <row r="1084" spans="1:14" s="1" customFormat="1" ht="12.75">
      <c r="A1084" s="6"/>
      <c r="B1084" s="692"/>
      <c r="C1084" s="6"/>
      <c r="D1084" s="6"/>
      <c r="E1084" s="6"/>
      <c r="F1084" s="6"/>
      <c r="G1084" s="6"/>
      <c r="H1084" s="6"/>
      <c r="I1084" s="6"/>
      <c r="K1084"/>
      <c r="L1084"/>
      <c r="M1084"/>
      <c r="N1084"/>
    </row>
    <row r="1085" spans="1:14" s="1" customFormat="1" ht="12.75">
      <c r="A1085" s="6"/>
      <c r="B1085" s="692"/>
      <c r="C1085" s="6"/>
      <c r="D1085" s="6"/>
      <c r="E1085" s="6"/>
      <c r="F1085" s="6"/>
      <c r="G1085" s="6"/>
      <c r="H1085" s="6"/>
      <c r="I1085" s="6"/>
      <c r="K1085"/>
      <c r="L1085"/>
      <c r="M1085"/>
      <c r="N1085"/>
    </row>
    <row r="1086" spans="1:14" s="1" customFormat="1" ht="12.75">
      <c r="A1086" s="6"/>
      <c r="B1086" s="692"/>
      <c r="C1086" s="6"/>
      <c r="D1086" s="6"/>
      <c r="E1086" s="6"/>
      <c r="F1086" s="6"/>
      <c r="G1086" s="6"/>
      <c r="H1086" s="6"/>
      <c r="I1086" s="6"/>
      <c r="K1086"/>
      <c r="L1086"/>
      <c r="M1086"/>
      <c r="N1086"/>
    </row>
    <row r="1087" spans="1:14" s="1" customFormat="1" ht="12.75">
      <c r="A1087" s="6"/>
      <c r="B1087" s="692"/>
      <c r="C1087" s="6"/>
      <c r="D1087" s="6"/>
      <c r="E1087" s="6"/>
      <c r="F1087" s="6"/>
      <c r="G1087" s="6"/>
      <c r="H1087" s="6"/>
      <c r="I1087" s="6"/>
      <c r="K1087"/>
      <c r="L1087"/>
      <c r="M1087"/>
      <c r="N1087"/>
    </row>
    <row r="1088" spans="1:14" s="1" customFormat="1" ht="12.75">
      <c r="A1088" s="6"/>
      <c r="B1088" s="692"/>
      <c r="C1088" s="6"/>
      <c r="D1088" s="6"/>
      <c r="E1088" s="6"/>
      <c r="F1088" s="6"/>
      <c r="G1088" s="6"/>
      <c r="H1088" s="6"/>
      <c r="I1088" s="6"/>
      <c r="K1088"/>
      <c r="L1088"/>
      <c r="M1088"/>
      <c r="N1088"/>
    </row>
    <row r="1089" spans="1:14" s="1" customFormat="1" ht="12.75">
      <c r="A1089" s="6"/>
      <c r="B1089" s="692"/>
      <c r="C1089" s="6"/>
      <c r="D1089" s="6"/>
      <c r="E1089" s="6"/>
      <c r="F1089" s="6"/>
      <c r="G1089" s="6"/>
      <c r="H1089" s="6"/>
      <c r="I1089" s="6"/>
      <c r="K1089"/>
      <c r="L1089"/>
      <c r="M1089"/>
      <c r="N1089"/>
    </row>
    <row r="1090" spans="1:14" s="1" customFormat="1" ht="12.75">
      <c r="A1090" s="6"/>
      <c r="B1090" s="692"/>
      <c r="C1090" s="6"/>
      <c r="D1090" s="6"/>
      <c r="E1090" s="6"/>
      <c r="F1090" s="6"/>
      <c r="G1090" s="6"/>
      <c r="H1090" s="6"/>
      <c r="I1090" s="6"/>
      <c r="K1090"/>
      <c r="L1090"/>
      <c r="M1090"/>
      <c r="N1090"/>
    </row>
    <row r="1091" spans="1:14" s="1" customFormat="1" ht="12.75">
      <c r="A1091" s="6"/>
      <c r="B1091" s="692"/>
      <c r="C1091" s="6"/>
      <c r="D1091" s="6"/>
      <c r="E1091" s="6"/>
      <c r="F1091" s="6"/>
      <c r="G1091" s="6"/>
      <c r="H1091" s="6"/>
      <c r="I1091" s="6"/>
      <c r="K1091"/>
      <c r="L1091"/>
      <c r="M1091"/>
      <c r="N1091"/>
    </row>
    <row r="1092" spans="1:14" s="1" customFormat="1" ht="12.75">
      <c r="A1092" s="6"/>
      <c r="B1092" s="692"/>
      <c r="C1092" s="6"/>
      <c r="D1092" s="6"/>
      <c r="E1092" s="6"/>
      <c r="F1092" s="6"/>
      <c r="G1092" s="6"/>
      <c r="H1092" s="6"/>
      <c r="I1092" s="6"/>
      <c r="K1092"/>
      <c r="L1092"/>
      <c r="M1092"/>
      <c r="N1092"/>
    </row>
    <row r="1093" spans="1:14" s="1" customFormat="1" ht="12.75">
      <c r="A1093" s="6"/>
      <c r="B1093" s="692"/>
      <c r="C1093" s="6"/>
      <c r="D1093" s="6"/>
      <c r="E1093" s="6"/>
      <c r="F1093" s="6"/>
      <c r="G1093" s="6"/>
      <c r="H1093" s="6"/>
      <c r="I1093" s="6"/>
      <c r="K1093"/>
      <c r="L1093"/>
      <c r="M1093"/>
      <c r="N1093"/>
    </row>
    <row r="1094" spans="1:14" s="1" customFormat="1" ht="12.75">
      <c r="A1094" s="6"/>
      <c r="B1094" s="692"/>
      <c r="C1094" s="6"/>
      <c r="D1094" s="6"/>
      <c r="E1094" s="6"/>
      <c r="F1094" s="6"/>
      <c r="G1094" s="6"/>
      <c r="H1094" s="6"/>
      <c r="I1094" s="6"/>
      <c r="K1094"/>
      <c r="L1094"/>
      <c r="M1094"/>
      <c r="N1094"/>
    </row>
    <row r="1095" spans="1:14" s="1" customFormat="1" ht="12.75">
      <c r="A1095" s="6"/>
      <c r="B1095" s="692"/>
      <c r="C1095" s="6"/>
      <c r="D1095" s="6"/>
      <c r="E1095" s="6"/>
      <c r="F1095" s="6"/>
      <c r="G1095" s="6"/>
      <c r="H1095" s="6"/>
      <c r="I1095" s="6"/>
      <c r="K1095"/>
      <c r="L1095"/>
      <c r="M1095"/>
      <c r="N1095"/>
    </row>
    <row r="1096" spans="1:14" s="1" customFormat="1" ht="12.75">
      <c r="A1096" s="6"/>
      <c r="B1096" s="692"/>
      <c r="C1096" s="6"/>
      <c r="D1096" s="6"/>
      <c r="E1096" s="6"/>
      <c r="F1096" s="6"/>
      <c r="G1096" s="6"/>
      <c r="H1096" s="6"/>
      <c r="I1096" s="6"/>
      <c r="K1096"/>
      <c r="L1096"/>
      <c r="M1096"/>
      <c r="N1096"/>
    </row>
    <row r="1097" spans="1:14" s="1" customFormat="1" ht="12.75">
      <c r="A1097" s="6"/>
      <c r="B1097" s="692"/>
      <c r="C1097" s="6"/>
      <c r="D1097" s="6"/>
      <c r="E1097" s="6"/>
      <c r="F1097" s="6"/>
      <c r="G1097" s="6"/>
      <c r="H1097" s="6"/>
      <c r="I1097" s="6"/>
      <c r="K1097"/>
      <c r="L1097"/>
      <c r="M1097"/>
      <c r="N1097"/>
    </row>
    <row r="1098" spans="1:14" s="1" customFormat="1" ht="12.75">
      <c r="A1098" s="6"/>
      <c r="B1098" s="692"/>
      <c r="C1098" s="6"/>
      <c r="D1098" s="6"/>
      <c r="E1098" s="6"/>
      <c r="F1098" s="6"/>
      <c r="G1098" s="6"/>
      <c r="H1098" s="6"/>
      <c r="I1098" s="6"/>
      <c r="K1098"/>
      <c r="L1098"/>
      <c r="M1098"/>
      <c r="N1098"/>
    </row>
    <row r="1099" spans="1:14" s="1" customFormat="1" ht="12.75">
      <c r="A1099" s="6"/>
      <c r="B1099" s="692"/>
      <c r="C1099" s="6"/>
      <c r="D1099" s="6"/>
      <c r="E1099" s="6"/>
      <c r="F1099" s="6"/>
      <c r="G1099" s="6"/>
      <c r="H1099" s="6"/>
      <c r="I1099" s="6"/>
      <c r="K1099"/>
      <c r="L1099"/>
      <c r="M1099"/>
      <c r="N1099"/>
    </row>
    <row r="1100" spans="1:14" s="1" customFormat="1" ht="12.75">
      <c r="A1100" s="6"/>
      <c r="B1100" s="692"/>
      <c r="C1100" s="6"/>
      <c r="D1100" s="6"/>
      <c r="E1100" s="6"/>
      <c r="F1100" s="6"/>
      <c r="G1100" s="6"/>
      <c r="H1100" s="6"/>
      <c r="I1100" s="6"/>
      <c r="K1100"/>
      <c r="L1100"/>
      <c r="M1100"/>
      <c r="N1100"/>
    </row>
    <row r="1101" spans="1:14" s="1" customFormat="1" ht="12.75">
      <c r="A1101" s="6"/>
      <c r="B1101" s="692"/>
      <c r="C1101" s="6"/>
      <c r="D1101" s="6"/>
      <c r="E1101" s="6"/>
      <c r="F1101" s="6"/>
      <c r="G1101" s="6"/>
      <c r="H1101" s="6"/>
      <c r="I1101" s="6"/>
      <c r="K1101"/>
      <c r="L1101"/>
      <c r="M1101"/>
      <c r="N1101"/>
    </row>
    <row r="1102" spans="1:14" s="1" customFormat="1" ht="12.75">
      <c r="A1102" s="6"/>
      <c r="B1102" s="692"/>
      <c r="C1102" s="6"/>
      <c r="D1102" s="6"/>
      <c r="E1102" s="6"/>
      <c r="F1102" s="6"/>
      <c r="G1102" s="6"/>
      <c r="H1102" s="6"/>
      <c r="I1102" s="6"/>
      <c r="K1102"/>
      <c r="L1102"/>
      <c r="M1102"/>
      <c r="N1102"/>
    </row>
    <row r="1103" spans="1:14" s="1" customFormat="1" ht="12.75">
      <c r="A1103" s="6"/>
      <c r="B1103" s="692"/>
      <c r="C1103" s="6"/>
      <c r="D1103" s="6"/>
      <c r="E1103" s="6"/>
      <c r="F1103" s="6"/>
      <c r="G1103" s="6"/>
      <c r="H1103" s="6"/>
      <c r="I1103" s="6"/>
      <c r="K1103"/>
      <c r="L1103"/>
      <c r="M1103"/>
      <c r="N1103"/>
    </row>
    <row r="1104" spans="1:14" s="1" customFormat="1" ht="12.75">
      <c r="A1104" s="6"/>
      <c r="B1104" s="692"/>
      <c r="C1104" s="6"/>
      <c r="D1104" s="6"/>
      <c r="E1104" s="6"/>
      <c r="F1104" s="6"/>
      <c r="G1104" s="6"/>
      <c r="H1104" s="6"/>
      <c r="I1104" s="6"/>
      <c r="K1104"/>
      <c r="L1104"/>
      <c r="M1104"/>
      <c r="N1104"/>
    </row>
    <row r="1105" spans="1:14" s="1" customFormat="1" ht="12.75">
      <c r="A1105" s="6"/>
      <c r="B1105" s="692"/>
      <c r="C1105" s="6"/>
      <c r="D1105" s="6"/>
      <c r="E1105" s="6"/>
      <c r="F1105" s="6"/>
      <c r="G1105" s="6"/>
      <c r="H1105" s="6"/>
      <c r="I1105" s="6"/>
      <c r="K1105"/>
      <c r="L1105"/>
      <c r="M1105"/>
      <c r="N1105"/>
    </row>
    <row r="1106" spans="1:14" s="1" customFormat="1" ht="12.75">
      <c r="A1106" s="6"/>
      <c r="B1106" s="692"/>
      <c r="C1106" s="6"/>
      <c r="D1106" s="6"/>
      <c r="E1106" s="6"/>
      <c r="F1106" s="6"/>
      <c r="G1106" s="6"/>
      <c r="H1106" s="6"/>
      <c r="I1106" s="6"/>
      <c r="K1106"/>
      <c r="L1106"/>
      <c r="M1106"/>
      <c r="N1106"/>
    </row>
    <row r="1107" spans="1:14" s="1" customFormat="1" ht="12.75">
      <c r="A1107" s="6"/>
      <c r="B1107" s="692"/>
      <c r="C1107" s="6"/>
      <c r="D1107" s="6"/>
      <c r="E1107" s="6"/>
      <c r="F1107" s="6"/>
      <c r="G1107" s="6"/>
      <c r="H1107" s="6"/>
      <c r="I1107" s="6"/>
      <c r="K1107"/>
      <c r="L1107"/>
      <c r="M1107"/>
      <c r="N1107"/>
    </row>
    <row r="1108" spans="1:14" s="1" customFormat="1" ht="12.75">
      <c r="A1108" s="6"/>
      <c r="B1108" s="692"/>
      <c r="C1108" s="6"/>
      <c r="D1108" s="6"/>
      <c r="E1108" s="6"/>
      <c r="F1108" s="6"/>
      <c r="G1108" s="6"/>
      <c r="H1108" s="6"/>
      <c r="I1108" s="6"/>
      <c r="K1108"/>
      <c r="L1108"/>
      <c r="M1108"/>
      <c r="N1108"/>
    </row>
    <row r="1109" spans="1:14" s="1" customFormat="1" ht="12.75">
      <c r="A1109" s="6"/>
      <c r="B1109" s="692"/>
      <c r="C1109" s="6"/>
      <c r="D1109" s="6"/>
      <c r="E1109" s="6"/>
      <c r="F1109" s="6"/>
      <c r="G1109" s="6"/>
      <c r="H1109" s="6"/>
      <c r="I1109" s="6"/>
      <c r="K1109"/>
      <c r="L1109"/>
      <c r="M1109"/>
      <c r="N1109"/>
    </row>
    <row r="1110" spans="1:14" s="1" customFormat="1" ht="12.75">
      <c r="A1110" s="6"/>
      <c r="B1110" s="692"/>
      <c r="C1110" s="6"/>
      <c r="D1110" s="6"/>
      <c r="E1110" s="6"/>
      <c r="F1110" s="6"/>
      <c r="G1110" s="6"/>
      <c r="H1110" s="6"/>
      <c r="I1110" s="6"/>
      <c r="K1110"/>
      <c r="L1110"/>
      <c r="M1110"/>
      <c r="N1110"/>
    </row>
    <row r="1111" spans="1:14" s="1" customFormat="1" ht="12.75">
      <c r="A1111" s="6"/>
      <c r="B1111" s="692"/>
      <c r="C1111" s="6"/>
      <c r="D1111" s="6"/>
      <c r="E1111" s="6"/>
      <c r="F1111" s="6"/>
      <c r="G1111" s="6"/>
      <c r="H1111" s="6"/>
      <c r="I1111" s="6"/>
      <c r="K1111"/>
      <c r="L1111"/>
      <c r="M1111"/>
      <c r="N1111"/>
    </row>
    <row r="1112" spans="1:14" s="1" customFormat="1" ht="12.75">
      <c r="A1112" s="6"/>
      <c r="B1112" s="692"/>
      <c r="C1112" s="6"/>
      <c r="D1112" s="6"/>
      <c r="E1112" s="6"/>
      <c r="F1112" s="6"/>
      <c r="G1112" s="6"/>
      <c r="H1112" s="6"/>
      <c r="I1112" s="6"/>
      <c r="K1112"/>
      <c r="L1112"/>
      <c r="M1112"/>
      <c r="N1112"/>
    </row>
    <row r="1113" spans="1:14" s="1" customFormat="1" ht="12.75">
      <c r="A1113" s="6"/>
      <c r="B1113" s="692"/>
      <c r="C1113" s="6"/>
      <c r="D1113" s="6"/>
      <c r="E1113" s="6"/>
      <c r="F1113" s="6"/>
      <c r="G1113" s="6"/>
      <c r="H1113" s="6"/>
      <c r="I1113" s="6"/>
      <c r="K1113"/>
      <c r="L1113"/>
      <c r="M1113"/>
      <c r="N1113"/>
    </row>
    <row r="1114" spans="1:14" s="1" customFormat="1" ht="12.75">
      <c r="A1114" s="6"/>
      <c r="B1114" s="692"/>
      <c r="C1114" s="6"/>
      <c r="D1114" s="6"/>
      <c r="E1114" s="6"/>
      <c r="F1114" s="6"/>
      <c r="G1114" s="6"/>
      <c r="H1114" s="6"/>
      <c r="I1114" s="6"/>
      <c r="K1114"/>
      <c r="L1114"/>
      <c r="M1114"/>
      <c r="N1114"/>
    </row>
    <row r="1115" spans="1:14" s="1" customFormat="1" ht="12.75">
      <c r="A1115" s="6"/>
      <c r="B1115" s="692"/>
      <c r="C1115" s="6"/>
      <c r="D1115" s="6"/>
      <c r="E1115" s="6"/>
      <c r="F1115" s="6"/>
      <c r="G1115" s="6"/>
      <c r="H1115" s="6"/>
      <c r="I1115" s="6"/>
      <c r="K1115"/>
      <c r="L1115"/>
      <c r="M1115"/>
      <c r="N1115"/>
    </row>
    <row r="1116" spans="1:14" s="1" customFormat="1" ht="12.75">
      <c r="A1116" s="6"/>
      <c r="B1116" s="692"/>
      <c r="C1116" s="6"/>
      <c r="D1116" s="6"/>
      <c r="E1116" s="6"/>
      <c r="F1116" s="6"/>
      <c r="G1116" s="6"/>
      <c r="H1116" s="6"/>
      <c r="I1116" s="6"/>
      <c r="K1116"/>
      <c r="L1116"/>
      <c r="M1116"/>
      <c r="N1116"/>
    </row>
    <row r="1117" spans="1:14" s="1" customFormat="1" ht="12.75">
      <c r="A1117" s="6"/>
      <c r="B1117" s="692"/>
      <c r="C1117" s="6"/>
      <c r="D1117" s="6"/>
      <c r="E1117" s="6"/>
      <c r="F1117" s="6"/>
      <c r="G1117" s="6"/>
      <c r="H1117" s="6"/>
      <c r="I1117" s="6"/>
      <c r="K1117"/>
      <c r="L1117"/>
      <c r="M1117"/>
      <c r="N1117"/>
    </row>
    <row r="1118" spans="1:14" s="1" customFormat="1" ht="12.75">
      <c r="A1118" s="6"/>
      <c r="B1118" s="692"/>
      <c r="C1118" s="6"/>
      <c r="D1118" s="6"/>
      <c r="E1118" s="6"/>
      <c r="F1118" s="6"/>
      <c r="G1118" s="6"/>
      <c r="H1118" s="6"/>
      <c r="I1118" s="6"/>
      <c r="K1118"/>
      <c r="L1118"/>
      <c r="M1118"/>
      <c r="N1118"/>
    </row>
    <row r="1119" spans="1:14" s="1" customFormat="1" ht="12.75">
      <c r="A1119" s="6"/>
      <c r="B1119" s="692"/>
      <c r="C1119" s="6"/>
      <c r="D1119" s="6"/>
      <c r="E1119" s="6"/>
      <c r="F1119" s="6"/>
      <c r="G1119" s="6"/>
      <c r="H1119" s="6"/>
      <c r="I1119" s="6"/>
      <c r="K1119"/>
      <c r="L1119"/>
      <c r="M1119"/>
      <c r="N1119"/>
    </row>
    <row r="1120" spans="1:14" s="1" customFormat="1" ht="12.75">
      <c r="A1120" s="6"/>
      <c r="B1120" s="692"/>
      <c r="C1120" s="6"/>
      <c r="D1120" s="6"/>
      <c r="E1120" s="6"/>
      <c r="F1120" s="6"/>
      <c r="G1120" s="6"/>
      <c r="H1120" s="6"/>
      <c r="I1120" s="6"/>
      <c r="K1120"/>
      <c r="L1120"/>
      <c r="M1120"/>
      <c r="N1120"/>
    </row>
    <row r="1121" spans="1:14" s="1" customFormat="1" ht="12.75">
      <c r="A1121" s="6"/>
      <c r="B1121" s="692"/>
      <c r="C1121" s="6"/>
      <c r="D1121" s="6"/>
      <c r="E1121" s="6"/>
      <c r="F1121" s="6"/>
      <c r="G1121" s="6"/>
      <c r="H1121" s="6"/>
      <c r="I1121" s="6"/>
      <c r="K1121"/>
      <c r="L1121"/>
      <c r="M1121"/>
      <c r="N1121"/>
    </row>
    <row r="1122" spans="1:14" s="1" customFormat="1" ht="12.75">
      <c r="A1122" s="6"/>
      <c r="B1122" s="692"/>
      <c r="C1122" s="6"/>
      <c r="D1122" s="6"/>
      <c r="E1122" s="6"/>
      <c r="F1122" s="6"/>
      <c r="G1122" s="6"/>
      <c r="H1122" s="6"/>
      <c r="I1122" s="6"/>
      <c r="K1122"/>
      <c r="L1122"/>
      <c r="M1122"/>
      <c r="N1122"/>
    </row>
    <row r="1123" spans="1:14" s="1" customFormat="1" ht="12.75">
      <c r="A1123" s="6"/>
      <c r="B1123" s="692"/>
      <c r="C1123" s="6"/>
      <c r="D1123" s="6"/>
      <c r="E1123" s="6"/>
      <c r="F1123" s="6"/>
      <c r="G1123" s="6"/>
      <c r="H1123" s="6"/>
      <c r="I1123" s="6"/>
      <c r="K1123"/>
      <c r="L1123"/>
      <c r="M1123"/>
      <c r="N1123"/>
    </row>
    <row r="1124" spans="1:14" s="1" customFormat="1" ht="12.75">
      <c r="A1124" s="6"/>
      <c r="B1124" s="692"/>
      <c r="C1124" s="6"/>
      <c r="D1124" s="6"/>
      <c r="E1124" s="6"/>
      <c r="F1124" s="6"/>
      <c r="G1124" s="6"/>
      <c r="H1124" s="6"/>
      <c r="I1124" s="6"/>
      <c r="K1124"/>
      <c r="L1124"/>
      <c r="M1124"/>
      <c r="N1124"/>
    </row>
    <row r="1125" spans="1:14" s="1" customFormat="1" ht="12.75">
      <c r="A1125" s="6"/>
      <c r="B1125" s="692"/>
      <c r="C1125" s="6"/>
      <c r="D1125" s="6"/>
      <c r="E1125" s="6"/>
      <c r="F1125" s="6"/>
      <c r="G1125" s="6"/>
      <c r="H1125" s="6"/>
      <c r="I1125" s="6"/>
      <c r="K1125"/>
      <c r="L1125"/>
      <c r="M1125"/>
      <c r="N1125"/>
    </row>
    <row r="1126" spans="1:14" s="1" customFormat="1" ht="12.75">
      <c r="A1126" s="6"/>
      <c r="B1126" s="692"/>
      <c r="C1126" s="6"/>
      <c r="D1126" s="6"/>
      <c r="E1126" s="6"/>
      <c r="F1126" s="6"/>
      <c r="G1126" s="6"/>
      <c r="H1126" s="6"/>
      <c r="I1126" s="6"/>
      <c r="K1126"/>
      <c r="L1126"/>
      <c r="M1126"/>
      <c r="N1126"/>
    </row>
    <row r="1127" spans="1:14" s="1" customFormat="1" ht="12.75">
      <c r="A1127" s="6"/>
      <c r="B1127" s="692"/>
      <c r="C1127" s="6"/>
      <c r="D1127" s="6"/>
      <c r="E1127" s="6"/>
      <c r="F1127" s="6"/>
      <c r="G1127" s="6"/>
      <c r="H1127" s="6"/>
      <c r="I1127" s="6"/>
      <c r="K1127"/>
      <c r="L1127"/>
      <c r="M1127"/>
      <c r="N1127"/>
    </row>
    <row r="1128" spans="1:14" s="1" customFormat="1" ht="12.75">
      <c r="A1128" s="6"/>
      <c r="B1128" s="692"/>
      <c r="C1128" s="6"/>
      <c r="D1128" s="6"/>
      <c r="E1128" s="6"/>
      <c r="F1128" s="6"/>
      <c r="G1128" s="6"/>
      <c r="H1128" s="6"/>
      <c r="I1128" s="6"/>
      <c r="K1128"/>
      <c r="L1128"/>
      <c r="M1128"/>
      <c r="N1128"/>
    </row>
    <row r="1129" spans="1:14" s="1" customFormat="1" ht="12.75">
      <c r="A1129" s="6"/>
      <c r="B1129" s="692"/>
      <c r="C1129" s="6"/>
      <c r="D1129" s="6"/>
      <c r="E1129" s="6"/>
      <c r="F1129" s="6"/>
      <c r="G1129" s="6"/>
      <c r="H1129" s="6"/>
      <c r="I1129" s="6"/>
      <c r="K1129"/>
      <c r="L1129"/>
      <c r="M1129"/>
      <c r="N1129"/>
    </row>
    <row r="1130" spans="1:14" s="1" customFormat="1" ht="12.75">
      <c r="A1130" s="6"/>
      <c r="B1130" s="692"/>
      <c r="C1130" s="6"/>
      <c r="D1130" s="6"/>
      <c r="E1130" s="6"/>
      <c r="F1130" s="6"/>
      <c r="G1130" s="6"/>
      <c r="H1130" s="6"/>
      <c r="I1130" s="6"/>
      <c r="K1130"/>
      <c r="L1130"/>
      <c r="M1130"/>
      <c r="N1130"/>
    </row>
    <row r="1131" spans="1:14" s="1" customFormat="1" ht="12.75">
      <c r="A1131" s="6"/>
      <c r="B1131" s="692"/>
      <c r="C1131" s="6"/>
      <c r="D1131" s="6"/>
      <c r="E1131" s="6"/>
      <c r="F1131" s="6"/>
      <c r="G1131" s="6"/>
      <c r="H1131" s="6"/>
      <c r="I1131" s="6"/>
      <c r="K1131"/>
      <c r="L1131"/>
      <c r="M1131"/>
      <c r="N1131"/>
    </row>
    <row r="1132" spans="1:14" s="1" customFormat="1" ht="12.75">
      <c r="A1132" s="6"/>
      <c r="B1132" s="692"/>
      <c r="C1132" s="6"/>
      <c r="D1132" s="6"/>
      <c r="E1132" s="6"/>
      <c r="F1132" s="6"/>
      <c r="G1132" s="6"/>
      <c r="H1132" s="6"/>
      <c r="I1132" s="6"/>
      <c r="K1132"/>
      <c r="L1132"/>
      <c r="M1132"/>
      <c r="N1132"/>
    </row>
    <row r="1133" spans="1:14" s="1" customFormat="1" ht="12.75">
      <c r="A1133" s="6"/>
      <c r="B1133" s="692"/>
      <c r="C1133" s="6"/>
      <c r="D1133" s="6"/>
      <c r="E1133" s="6"/>
      <c r="F1133" s="6"/>
      <c r="G1133" s="6"/>
      <c r="H1133" s="6"/>
      <c r="I1133" s="6"/>
      <c r="K1133"/>
      <c r="L1133"/>
      <c r="M1133"/>
      <c r="N1133"/>
    </row>
    <row r="1134" spans="1:14" s="1" customFormat="1" ht="12.75">
      <c r="A1134" s="6"/>
      <c r="B1134" s="692"/>
      <c r="C1134" s="6"/>
      <c r="D1134" s="6"/>
      <c r="E1134" s="6"/>
      <c r="F1134" s="6"/>
      <c r="G1134" s="6"/>
      <c r="H1134" s="6"/>
      <c r="I1134" s="6"/>
      <c r="K1134"/>
      <c r="L1134"/>
      <c r="M1134"/>
      <c r="N1134"/>
    </row>
    <row r="1135" spans="1:14" s="1" customFormat="1" ht="12.75">
      <c r="A1135" s="6"/>
      <c r="B1135" s="692"/>
      <c r="C1135" s="6"/>
      <c r="D1135" s="6"/>
      <c r="E1135" s="6"/>
      <c r="F1135" s="6"/>
      <c r="G1135" s="6"/>
      <c r="H1135" s="6"/>
      <c r="I1135" s="6"/>
      <c r="K1135"/>
      <c r="L1135"/>
      <c r="M1135"/>
      <c r="N1135"/>
    </row>
    <row r="1136" spans="1:14" s="1" customFormat="1" ht="12.75">
      <c r="A1136" s="6"/>
      <c r="B1136" s="692"/>
      <c r="C1136" s="6"/>
      <c r="D1136" s="6"/>
      <c r="E1136" s="6"/>
      <c r="F1136" s="6"/>
      <c r="G1136" s="6"/>
      <c r="H1136" s="6"/>
      <c r="I1136" s="6"/>
      <c r="K1136"/>
      <c r="L1136"/>
      <c r="M1136"/>
      <c r="N1136"/>
    </row>
    <row r="1137" spans="1:14" s="1" customFormat="1" ht="12.75">
      <c r="A1137" s="6"/>
      <c r="B1137" s="692"/>
      <c r="C1137" s="6"/>
      <c r="D1137" s="6"/>
      <c r="E1137" s="6"/>
      <c r="F1137" s="6"/>
      <c r="G1137" s="6"/>
      <c r="H1137" s="6"/>
      <c r="I1137" s="6"/>
      <c r="K1137"/>
      <c r="L1137"/>
      <c r="M1137"/>
      <c r="N1137"/>
    </row>
    <row r="1138" spans="1:14" s="1" customFormat="1" ht="12.75">
      <c r="A1138" s="6"/>
      <c r="B1138" s="692"/>
      <c r="C1138" s="6"/>
      <c r="D1138" s="6"/>
      <c r="E1138" s="6"/>
      <c r="F1138" s="6"/>
      <c r="G1138" s="6"/>
      <c r="H1138" s="6"/>
      <c r="I1138" s="6"/>
      <c r="K1138"/>
      <c r="L1138"/>
      <c r="M1138"/>
      <c r="N1138"/>
    </row>
    <row r="1139" spans="1:14" s="1" customFormat="1" ht="12.75">
      <c r="A1139" s="6"/>
      <c r="B1139" s="692"/>
      <c r="C1139" s="6"/>
      <c r="D1139" s="6"/>
      <c r="E1139" s="6"/>
      <c r="F1139" s="6"/>
      <c r="G1139" s="6"/>
      <c r="H1139" s="6"/>
      <c r="I1139" s="6"/>
      <c r="K1139"/>
      <c r="L1139"/>
      <c r="M1139"/>
      <c r="N1139"/>
    </row>
    <row r="1140" spans="1:14" s="1" customFormat="1" ht="12.75">
      <c r="A1140" s="6"/>
      <c r="B1140" s="692"/>
      <c r="C1140" s="6"/>
      <c r="D1140" s="6"/>
      <c r="E1140" s="6"/>
      <c r="F1140" s="6"/>
      <c r="G1140" s="6"/>
      <c r="H1140" s="6"/>
      <c r="I1140" s="6"/>
      <c r="K1140"/>
      <c r="L1140"/>
      <c r="M1140"/>
      <c r="N1140"/>
    </row>
    <row r="1141" spans="1:14" s="1" customFormat="1" ht="12.75">
      <c r="A1141" s="6"/>
      <c r="B1141" s="692"/>
      <c r="C1141" s="6"/>
      <c r="D1141" s="6"/>
      <c r="E1141" s="6"/>
      <c r="F1141" s="6"/>
      <c r="G1141" s="6"/>
      <c r="H1141" s="6"/>
      <c r="I1141" s="6"/>
      <c r="K1141"/>
      <c r="L1141"/>
      <c r="M1141"/>
      <c r="N1141"/>
    </row>
    <row r="1142" spans="1:14" s="1" customFormat="1" ht="12.75">
      <c r="A1142" s="6"/>
      <c r="B1142" s="692"/>
      <c r="C1142" s="6"/>
      <c r="D1142" s="6"/>
      <c r="E1142" s="6"/>
      <c r="F1142" s="6"/>
      <c r="G1142" s="6"/>
      <c r="H1142" s="6"/>
      <c r="I1142" s="6"/>
      <c r="K1142"/>
      <c r="L1142"/>
      <c r="M1142"/>
      <c r="N1142"/>
    </row>
    <row r="1143" spans="1:14" s="1" customFormat="1" ht="12.75">
      <c r="A1143" s="6"/>
      <c r="B1143" s="692"/>
      <c r="C1143" s="6"/>
      <c r="D1143" s="6"/>
      <c r="E1143" s="6"/>
      <c r="F1143" s="6"/>
      <c r="G1143" s="6"/>
      <c r="H1143" s="6"/>
      <c r="I1143" s="6"/>
      <c r="K1143"/>
      <c r="L1143"/>
      <c r="M1143"/>
      <c r="N1143"/>
    </row>
    <row r="1144" spans="1:14" s="1" customFormat="1" ht="12.75">
      <c r="A1144" s="6"/>
      <c r="B1144" s="692"/>
      <c r="C1144" s="6"/>
      <c r="D1144" s="6"/>
      <c r="E1144" s="6"/>
      <c r="F1144" s="6"/>
      <c r="G1144" s="6"/>
      <c r="H1144" s="6"/>
      <c r="I1144" s="6"/>
      <c r="K1144"/>
      <c r="L1144"/>
      <c r="M1144"/>
      <c r="N1144"/>
    </row>
    <row r="1145" spans="1:14" s="1" customFormat="1" ht="12.75">
      <c r="A1145" s="6"/>
      <c r="B1145" s="692"/>
      <c r="C1145" s="6"/>
      <c r="D1145" s="6"/>
      <c r="E1145" s="6"/>
      <c r="F1145" s="6"/>
      <c r="G1145" s="6"/>
      <c r="H1145" s="6"/>
      <c r="I1145" s="6"/>
      <c r="K1145"/>
      <c r="L1145"/>
      <c r="M1145"/>
      <c r="N1145"/>
    </row>
    <row r="1146" spans="1:14" s="1" customFormat="1" ht="12.75">
      <c r="A1146" s="6"/>
      <c r="B1146" s="692"/>
      <c r="C1146" s="6"/>
      <c r="D1146" s="6"/>
      <c r="E1146" s="6"/>
      <c r="F1146" s="6"/>
      <c r="G1146" s="6"/>
      <c r="H1146" s="6"/>
      <c r="I1146" s="6"/>
      <c r="K1146"/>
      <c r="L1146"/>
      <c r="M1146"/>
      <c r="N1146"/>
    </row>
    <row r="1147" spans="1:14" s="1" customFormat="1" ht="12.75">
      <c r="A1147" s="6"/>
      <c r="B1147" s="692"/>
      <c r="C1147" s="6"/>
      <c r="D1147" s="6"/>
      <c r="E1147" s="6"/>
      <c r="F1147" s="6"/>
      <c r="G1147" s="6"/>
      <c r="H1147" s="6"/>
      <c r="I1147" s="6"/>
      <c r="K1147"/>
      <c r="L1147"/>
      <c r="M1147"/>
      <c r="N1147"/>
    </row>
    <row r="1148" spans="1:14" s="1" customFormat="1" ht="12.75">
      <c r="A1148" s="6"/>
      <c r="B1148" s="692"/>
      <c r="C1148" s="6"/>
      <c r="D1148" s="6"/>
      <c r="E1148" s="6"/>
      <c r="F1148" s="6"/>
      <c r="G1148" s="6"/>
      <c r="H1148" s="6"/>
      <c r="I1148" s="6"/>
      <c r="K1148"/>
      <c r="L1148"/>
      <c r="M1148"/>
      <c r="N1148"/>
    </row>
    <row r="1149" spans="1:14" s="1" customFormat="1" ht="12.75">
      <c r="A1149" s="6"/>
      <c r="B1149" s="692"/>
      <c r="C1149" s="6"/>
      <c r="D1149" s="6"/>
      <c r="E1149" s="6"/>
      <c r="F1149" s="6"/>
      <c r="G1149" s="6"/>
      <c r="H1149" s="6"/>
      <c r="I1149" s="6"/>
      <c r="K1149"/>
      <c r="L1149"/>
      <c r="M1149"/>
      <c r="N1149"/>
    </row>
    <row r="1150" spans="1:14" s="1" customFormat="1" ht="12.75">
      <c r="A1150" s="6"/>
      <c r="B1150" s="692"/>
      <c r="C1150" s="6"/>
      <c r="D1150" s="6"/>
      <c r="E1150" s="6"/>
      <c r="F1150" s="6"/>
      <c r="G1150" s="6"/>
      <c r="H1150" s="6"/>
      <c r="I1150" s="6"/>
      <c r="K1150"/>
      <c r="L1150"/>
      <c r="M1150"/>
      <c r="N1150"/>
    </row>
    <row r="1151" spans="1:14" s="1" customFormat="1" ht="12.75">
      <c r="A1151" s="6"/>
      <c r="B1151" s="692"/>
      <c r="C1151" s="6"/>
      <c r="D1151" s="6"/>
      <c r="E1151" s="6"/>
      <c r="F1151" s="6"/>
      <c r="G1151" s="6"/>
      <c r="H1151" s="6"/>
      <c r="I1151" s="6"/>
      <c r="K1151"/>
      <c r="L1151"/>
      <c r="M1151"/>
      <c r="N1151"/>
    </row>
    <row r="1152" spans="1:14" s="1" customFormat="1" ht="12.75">
      <c r="A1152" s="6"/>
      <c r="B1152" s="692"/>
      <c r="C1152" s="6"/>
      <c r="D1152" s="6"/>
      <c r="E1152" s="6"/>
      <c r="F1152" s="6"/>
      <c r="G1152" s="6"/>
      <c r="H1152" s="6"/>
      <c r="I1152" s="6"/>
      <c r="K1152"/>
      <c r="L1152"/>
      <c r="M1152"/>
      <c r="N1152"/>
    </row>
    <row r="1153" spans="1:14" s="1" customFormat="1" ht="12.75">
      <c r="A1153" s="6"/>
      <c r="B1153" s="692"/>
      <c r="C1153" s="6"/>
      <c r="D1153" s="6"/>
      <c r="E1153" s="6"/>
      <c r="F1153" s="6"/>
      <c r="G1153" s="6"/>
      <c r="H1153" s="6"/>
      <c r="I1153" s="6"/>
      <c r="K1153"/>
      <c r="L1153"/>
      <c r="M1153"/>
      <c r="N1153"/>
    </row>
    <row r="1154" spans="1:14" s="1" customFormat="1" ht="12.75">
      <c r="A1154" s="6"/>
      <c r="B1154" s="692"/>
      <c r="C1154" s="6"/>
      <c r="D1154" s="6"/>
      <c r="E1154" s="6"/>
      <c r="F1154" s="6"/>
      <c r="G1154" s="6"/>
      <c r="H1154" s="6"/>
      <c r="I1154" s="6"/>
      <c r="K1154"/>
      <c r="L1154"/>
      <c r="M1154"/>
      <c r="N1154"/>
    </row>
    <row r="1155" spans="1:14" s="1" customFormat="1" ht="12.75">
      <c r="A1155" s="6"/>
      <c r="B1155" s="692"/>
      <c r="C1155" s="6"/>
      <c r="D1155" s="6"/>
      <c r="E1155" s="6"/>
      <c r="F1155" s="6"/>
      <c r="G1155" s="6"/>
      <c r="H1155" s="6"/>
      <c r="I1155" s="6"/>
      <c r="K1155"/>
      <c r="L1155"/>
      <c r="M1155"/>
      <c r="N1155"/>
    </row>
    <row r="1156" spans="1:14" s="1" customFormat="1" ht="12.75">
      <c r="A1156" s="6"/>
      <c r="B1156" s="692"/>
      <c r="C1156" s="6"/>
      <c r="D1156" s="6"/>
      <c r="E1156" s="6"/>
      <c r="F1156" s="6"/>
      <c r="G1156" s="6"/>
      <c r="H1156" s="6"/>
      <c r="I1156" s="6"/>
      <c r="K1156"/>
      <c r="L1156"/>
      <c r="M1156"/>
      <c r="N1156"/>
    </row>
    <row r="1157" spans="1:14" s="1" customFormat="1" ht="12.75">
      <c r="A1157" s="6"/>
      <c r="B1157" s="692"/>
      <c r="C1157" s="6"/>
      <c r="D1157" s="6"/>
      <c r="E1157" s="6"/>
      <c r="F1157" s="6"/>
      <c r="G1157" s="6"/>
      <c r="H1157" s="6"/>
      <c r="I1157" s="6"/>
      <c r="K1157"/>
      <c r="L1157"/>
      <c r="M1157"/>
      <c r="N1157"/>
    </row>
    <row r="1158" spans="1:14" s="1" customFormat="1" ht="12.75">
      <c r="A1158" s="6"/>
      <c r="B1158" s="692"/>
      <c r="C1158" s="6"/>
      <c r="D1158" s="6"/>
      <c r="E1158" s="6"/>
      <c r="F1158" s="6"/>
      <c r="G1158" s="6"/>
      <c r="H1158" s="6"/>
      <c r="I1158" s="6"/>
      <c r="K1158"/>
      <c r="L1158"/>
      <c r="M1158"/>
      <c r="N1158"/>
    </row>
    <row r="1159" spans="1:14" s="1" customFormat="1" ht="12.75">
      <c r="A1159" s="6"/>
      <c r="B1159" s="692"/>
      <c r="C1159" s="6"/>
      <c r="D1159" s="6"/>
      <c r="E1159" s="6"/>
      <c r="F1159" s="6"/>
      <c r="G1159" s="6"/>
      <c r="H1159" s="6"/>
      <c r="I1159" s="6"/>
      <c r="K1159"/>
      <c r="L1159"/>
      <c r="M1159"/>
      <c r="N1159"/>
    </row>
    <row r="1160" spans="1:14" s="1" customFormat="1" ht="12.75">
      <c r="A1160" s="6"/>
      <c r="B1160" s="692"/>
      <c r="C1160" s="6"/>
      <c r="D1160" s="6"/>
      <c r="E1160" s="6"/>
      <c r="F1160" s="6"/>
      <c r="G1160" s="6"/>
      <c r="H1160" s="6"/>
      <c r="I1160" s="6"/>
      <c r="K1160"/>
      <c r="L1160"/>
      <c r="M1160"/>
      <c r="N1160"/>
    </row>
    <row r="1161" spans="1:14" s="1" customFormat="1" ht="12.75">
      <c r="A1161" s="6"/>
      <c r="B1161" s="692"/>
      <c r="C1161" s="6"/>
      <c r="D1161" s="6"/>
      <c r="E1161" s="6"/>
      <c r="F1161" s="6"/>
      <c r="G1161" s="6"/>
      <c r="H1161" s="6"/>
      <c r="I1161" s="6"/>
      <c r="K1161"/>
      <c r="L1161"/>
      <c r="M1161"/>
      <c r="N1161"/>
    </row>
    <row r="1162" spans="1:14" s="1" customFormat="1" ht="12.75">
      <c r="A1162" s="6"/>
      <c r="B1162" s="692"/>
      <c r="C1162" s="6"/>
      <c r="D1162" s="6"/>
      <c r="E1162" s="6"/>
      <c r="F1162" s="6"/>
      <c r="G1162" s="6"/>
      <c r="H1162" s="6"/>
      <c r="I1162" s="6"/>
      <c r="K1162"/>
      <c r="L1162"/>
      <c r="M1162"/>
      <c r="N1162"/>
    </row>
    <row r="1163" spans="1:14" s="1" customFormat="1" ht="12.75">
      <c r="A1163" s="6"/>
      <c r="B1163" s="692"/>
      <c r="C1163" s="6"/>
      <c r="D1163" s="6"/>
      <c r="E1163" s="6"/>
      <c r="F1163" s="6"/>
      <c r="G1163" s="6"/>
      <c r="H1163" s="6"/>
      <c r="I1163" s="6"/>
      <c r="K1163"/>
      <c r="L1163"/>
      <c r="M1163"/>
      <c r="N1163"/>
    </row>
    <row r="1164" spans="1:14" s="1" customFormat="1" ht="12.75">
      <c r="A1164" s="6"/>
      <c r="B1164" s="692"/>
      <c r="C1164" s="6"/>
      <c r="D1164" s="6"/>
      <c r="E1164" s="6"/>
      <c r="F1164" s="6"/>
      <c r="G1164" s="6"/>
      <c r="H1164" s="6"/>
      <c r="I1164" s="6"/>
      <c r="K1164"/>
      <c r="L1164"/>
      <c r="M1164"/>
      <c r="N1164"/>
    </row>
    <row r="1165" spans="1:14" s="1" customFormat="1" ht="12.75">
      <c r="A1165" s="6"/>
      <c r="B1165" s="692"/>
      <c r="C1165" s="6"/>
      <c r="D1165" s="6"/>
      <c r="E1165" s="6"/>
      <c r="F1165" s="6"/>
      <c r="G1165" s="6"/>
      <c r="H1165" s="6"/>
      <c r="I1165" s="6"/>
      <c r="K1165"/>
      <c r="L1165"/>
      <c r="M1165"/>
      <c r="N1165"/>
    </row>
    <row r="1166" spans="1:14" s="1" customFormat="1" ht="12.75">
      <c r="A1166" s="6"/>
      <c r="B1166" s="692"/>
      <c r="C1166" s="6"/>
      <c r="D1166" s="6"/>
      <c r="E1166" s="6"/>
      <c r="F1166" s="6"/>
      <c r="G1166" s="6"/>
      <c r="H1166" s="6"/>
      <c r="I1166" s="6"/>
      <c r="K1166"/>
      <c r="L1166"/>
      <c r="M1166"/>
      <c r="N1166"/>
    </row>
    <row r="1167" spans="1:14" s="1" customFormat="1" ht="12.75">
      <c r="A1167" s="6"/>
      <c r="B1167" s="692"/>
      <c r="C1167" s="6"/>
      <c r="D1167" s="6"/>
      <c r="E1167" s="6"/>
      <c r="F1167" s="6"/>
      <c r="G1167" s="6"/>
      <c r="H1167" s="6"/>
      <c r="I1167" s="6"/>
      <c r="K1167"/>
      <c r="L1167"/>
      <c r="M1167"/>
      <c r="N1167"/>
    </row>
    <row r="1168" spans="1:14" s="1" customFormat="1" ht="12.75">
      <c r="A1168" s="6"/>
      <c r="B1168" s="692"/>
      <c r="C1168" s="6"/>
      <c r="D1168" s="6"/>
      <c r="E1168" s="6"/>
      <c r="F1168" s="6"/>
      <c r="G1168" s="6"/>
      <c r="H1168" s="6"/>
      <c r="I1168" s="6"/>
      <c r="K1168"/>
      <c r="L1168"/>
      <c r="M1168"/>
      <c r="N1168"/>
    </row>
    <row r="1169" spans="1:14" s="1" customFormat="1" ht="12.75">
      <c r="A1169" s="6"/>
      <c r="B1169" s="692"/>
      <c r="C1169" s="6"/>
      <c r="D1169" s="6"/>
      <c r="E1169" s="6"/>
      <c r="F1169" s="6"/>
      <c r="G1169" s="6"/>
      <c r="H1169" s="6"/>
      <c r="I1169" s="6"/>
      <c r="K1169"/>
      <c r="L1169"/>
      <c r="M1169"/>
      <c r="N1169"/>
    </row>
    <row r="1170" spans="1:14" s="1" customFormat="1" ht="12.75">
      <c r="A1170" s="6"/>
      <c r="B1170" s="692"/>
      <c r="C1170" s="6"/>
      <c r="D1170" s="6"/>
      <c r="E1170" s="6"/>
      <c r="F1170" s="6"/>
      <c r="G1170" s="6"/>
      <c r="H1170" s="6"/>
      <c r="I1170" s="6"/>
      <c r="K1170"/>
      <c r="L1170"/>
      <c r="M1170"/>
      <c r="N1170"/>
    </row>
    <row r="1171" spans="1:14" s="1" customFormat="1" ht="12.75">
      <c r="A1171" s="6"/>
      <c r="B1171" s="692"/>
      <c r="C1171" s="6"/>
      <c r="D1171" s="6"/>
      <c r="E1171" s="6"/>
      <c r="F1171" s="6"/>
      <c r="G1171" s="6"/>
      <c r="H1171" s="6"/>
      <c r="I1171" s="6"/>
      <c r="K1171"/>
      <c r="L1171"/>
      <c r="M1171"/>
      <c r="N1171"/>
    </row>
    <row r="1172" spans="1:14" s="1" customFormat="1" ht="12.75">
      <c r="A1172" s="6"/>
      <c r="B1172" s="692"/>
      <c r="C1172" s="6"/>
      <c r="D1172" s="6"/>
      <c r="E1172" s="6"/>
      <c r="F1172" s="6"/>
      <c r="G1172" s="6"/>
      <c r="H1172" s="6"/>
      <c r="I1172" s="6"/>
      <c r="K1172"/>
      <c r="L1172"/>
      <c r="M1172"/>
      <c r="N1172"/>
    </row>
    <row r="1173" spans="1:14" s="1" customFormat="1" ht="12.75">
      <c r="A1173" s="6"/>
      <c r="B1173" s="692"/>
      <c r="C1173" s="6"/>
      <c r="D1173" s="6"/>
      <c r="E1173" s="6"/>
      <c r="F1173" s="6"/>
      <c r="G1173" s="6"/>
      <c r="H1173" s="6"/>
      <c r="I1173" s="6"/>
      <c r="K1173"/>
      <c r="L1173"/>
      <c r="M1173"/>
      <c r="N1173"/>
    </row>
    <row r="1174" spans="1:14" s="1" customFormat="1" ht="12.75">
      <c r="A1174" s="6"/>
      <c r="B1174" s="692"/>
      <c r="C1174" s="6"/>
      <c r="D1174" s="6"/>
      <c r="E1174" s="6"/>
      <c r="F1174" s="6"/>
      <c r="G1174" s="6"/>
      <c r="H1174" s="6"/>
      <c r="I1174" s="6"/>
      <c r="K1174"/>
      <c r="L1174"/>
      <c r="M1174"/>
      <c r="N1174"/>
    </row>
    <row r="1175" spans="1:14" s="1" customFormat="1" ht="12.75">
      <c r="A1175" s="6"/>
      <c r="B1175" s="692"/>
      <c r="C1175" s="6"/>
      <c r="D1175" s="6"/>
      <c r="E1175" s="6"/>
      <c r="F1175" s="6"/>
      <c r="G1175" s="6"/>
      <c r="H1175" s="6"/>
      <c r="I1175" s="6"/>
      <c r="K1175"/>
      <c r="L1175"/>
      <c r="M1175"/>
      <c r="N1175"/>
    </row>
    <row r="1176" spans="1:14" s="1" customFormat="1" ht="12.75">
      <c r="A1176" s="6"/>
      <c r="B1176" s="692"/>
      <c r="C1176" s="6"/>
      <c r="D1176" s="6"/>
      <c r="E1176" s="6"/>
      <c r="F1176" s="6"/>
      <c r="G1176" s="6"/>
      <c r="H1176" s="6"/>
      <c r="I1176" s="6"/>
      <c r="K1176"/>
      <c r="L1176"/>
      <c r="M1176"/>
      <c r="N1176"/>
    </row>
    <row r="1177" spans="1:14" s="1" customFormat="1" ht="12.75">
      <c r="A1177" s="6"/>
      <c r="B1177" s="692"/>
      <c r="C1177" s="6"/>
      <c r="D1177" s="6"/>
      <c r="E1177" s="6"/>
      <c r="F1177" s="6"/>
      <c r="G1177" s="6"/>
      <c r="H1177" s="6"/>
      <c r="I1177" s="6"/>
      <c r="K1177"/>
      <c r="L1177"/>
      <c r="M1177"/>
      <c r="N1177"/>
    </row>
    <row r="1178" spans="1:14" s="1" customFormat="1" ht="12.75">
      <c r="A1178" s="6"/>
      <c r="B1178" s="692"/>
      <c r="C1178" s="6"/>
      <c r="D1178" s="6"/>
      <c r="E1178" s="6"/>
      <c r="F1178" s="6"/>
      <c r="G1178" s="6"/>
      <c r="H1178" s="6"/>
      <c r="I1178" s="6"/>
      <c r="K1178"/>
      <c r="L1178"/>
      <c r="M1178"/>
      <c r="N1178"/>
    </row>
    <row r="1179" spans="1:14" s="1" customFormat="1" ht="12.75">
      <c r="A1179" s="6"/>
      <c r="B1179" s="692"/>
      <c r="C1179" s="6"/>
      <c r="D1179" s="6"/>
      <c r="E1179" s="6"/>
      <c r="F1179" s="6"/>
      <c r="G1179" s="6"/>
      <c r="H1179" s="6"/>
      <c r="I1179" s="6"/>
      <c r="K1179"/>
      <c r="L1179"/>
      <c r="M1179"/>
      <c r="N1179"/>
    </row>
    <row r="1180" spans="1:14" s="1" customFormat="1" ht="12.75">
      <c r="A1180" s="6"/>
      <c r="B1180" s="692"/>
      <c r="C1180" s="6"/>
      <c r="D1180" s="6"/>
      <c r="E1180" s="6"/>
      <c r="F1180" s="6"/>
      <c r="G1180" s="6"/>
      <c r="H1180" s="6"/>
      <c r="I1180" s="6"/>
      <c r="K1180"/>
      <c r="L1180"/>
      <c r="M1180"/>
      <c r="N1180"/>
    </row>
    <row r="1181" spans="1:14" s="1" customFormat="1" ht="12.75">
      <c r="A1181" s="6"/>
      <c r="B1181" s="692"/>
      <c r="C1181" s="6"/>
      <c r="D1181" s="6"/>
      <c r="E1181" s="6"/>
      <c r="F1181" s="6"/>
      <c r="G1181" s="6"/>
      <c r="H1181" s="6"/>
      <c r="I1181" s="6"/>
      <c r="K1181"/>
      <c r="L1181"/>
      <c r="M1181"/>
      <c r="N1181"/>
    </row>
    <row r="1182" spans="1:14" s="1" customFormat="1" ht="12.75">
      <c r="A1182" s="6"/>
      <c r="B1182" s="692"/>
      <c r="C1182" s="6"/>
      <c r="D1182" s="6"/>
      <c r="E1182" s="6"/>
      <c r="F1182" s="6"/>
      <c r="G1182" s="6"/>
      <c r="H1182" s="6"/>
      <c r="I1182" s="6"/>
      <c r="K1182"/>
      <c r="L1182"/>
      <c r="M1182"/>
      <c r="N1182"/>
    </row>
    <row r="1183" spans="1:14" s="1" customFormat="1" ht="12.75">
      <c r="A1183" s="6"/>
      <c r="B1183" s="692"/>
      <c r="C1183" s="6"/>
      <c r="D1183" s="6"/>
      <c r="E1183" s="6"/>
      <c r="F1183" s="6"/>
      <c r="G1183" s="6"/>
      <c r="H1183" s="6"/>
      <c r="I1183" s="6"/>
      <c r="K1183"/>
      <c r="L1183"/>
      <c r="M1183"/>
      <c r="N1183"/>
    </row>
    <row r="1184" spans="1:14" s="1" customFormat="1" ht="12.75">
      <c r="A1184" s="6"/>
      <c r="B1184" s="692"/>
      <c r="C1184" s="6"/>
      <c r="D1184" s="6"/>
      <c r="E1184" s="6"/>
      <c r="F1184" s="6"/>
      <c r="G1184" s="6"/>
      <c r="H1184" s="6"/>
      <c r="I1184" s="6"/>
      <c r="K1184"/>
      <c r="L1184"/>
      <c r="M1184"/>
      <c r="N1184"/>
    </row>
    <row r="1185" spans="1:14" s="1" customFormat="1" ht="12.75">
      <c r="A1185" s="6"/>
      <c r="B1185" s="692"/>
      <c r="C1185" s="6"/>
      <c r="D1185" s="6"/>
      <c r="E1185" s="6"/>
      <c r="F1185" s="6"/>
      <c r="G1185" s="6"/>
      <c r="H1185" s="6"/>
      <c r="I1185" s="6"/>
      <c r="K1185"/>
      <c r="L1185"/>
      <c r="M1185"/>
      <c r="N1185"/>
    </row>
    <row r="1186" spans="1:14" s="1" customFormat="1" ht="12.75">
      <c r="A1186" s="6"/>
      <c r="B1186" s="692"/>
      <c r="C1186" s="6"/>
      <c r="D1186" s="6"/>
      <c r="E1186" s="6"/>
      <c r="F1186" s="6"/>
      <c r="G1186" s="6"/>
      <c r="H1186" s="6"/>
      <c r="I1186" s="6"/>
      <c r="K1186"/>
      <c r="L1186"/>
      <c r="M1186"/>
      <c r="N1186"/>
    </row>
    <row r="1187" spans="1:14" s="1" customFormat="1" ht="12.75">
      <c r="A1187" s="6"/>
      <c r="B1187" s="692"/>
      <c r="C1187" s="6"/>
      <c r="D1187" s="6"/>
      <c r="E1187" s="6"/>
      <c r="F1187" s="6"/>
      <c r="G1187" s="6"/>
      <c r="H1187" s="6"/>
      <c r="I1187" s="6"/>
      <c r="K1187"/>
      <c r="L1187"/>
      <c r="M1187"/>
      <c r="N1187"/>
    </row>
    <row r="1188" spans="1:14" s="1" customFormat="1" ht="12.75">
      <c r="A1188" s="6"/>
      <c r="B1188" s="692"/>
      <c r="C1188" s="6"/>
      <c r="D1188" s="6"/>
      <c r="E1188" s="6"/>
      <c r="F1188" s="6"/>
      <c r="G1188" s="6"/>
      <c r="H1188" s="6"/>
      <c r="I1188" s="6"/>
      <c r="K1188"/>
      <c r="L1188"/>
      <c r="M1188"/>
      <c r="N1188"/>
    </row>
    <row r="1189" spans="1:14" s="1" customFormat="1" ht="12.75">
      <c r="A1189" s="6"/>
      <c r="B1189" s="692"/>
      <c r="C1189" s="6"/>
      <c r="D1189" s="6"/>
      <c r="E1189" s="6"/>
      <c r="F1189" s="6"/>
      <c r="G1189" s="6"/>
      <c r="H1189" s="6"/>
      <c r="I1189" s="6"/>
      <c r="K1189"/>
      <c r="L1189"/>
      <c r="M1189"/>
      <c r="N1189"/>
    </row>
    <row r="1190" spans="1:14" s="1" customFormat="1" ht="12.75">
      <c r="A1190" s="6"/>
      <c r="B1190" s="692"/>
      <c r="C1190" s="6"/>
      <c r="D1190" s="6"/>
      <c r="E1190" s="6"/>
      <c r="F1190" s="6"/>
      <c r="G1190" s="6"/>
      <c r="H1190" s="6"/>
      <c r="I1190" s="6"/>
      <c r="K1190"/>
      <c r="L1190"/>
      <c r="M1190"/>
      <c r="N1190"/>
    </row>
    <row r="1191" spans="1:14" s="1" customFormat="1" ht="12.75">
      <c r="A1191" s="6"/>
      <c r="B1191" s="692"/>
      <c r="C1191" s="6"/>
      <c r="D1191" s="6"/>
      <c r="E1191" s="6"/>
      <c r="F1191" s="6"/>
      <c r="G1191" s="6"/>
      <c r="H1191" s="6"/>
      <c r="I1191" s="6"/>
      <c r="K1191"/>
      <c r="L1191"/>
      <c r="M1191"/>
      <c r="N1191"/>
    </row>
    <row r="1192" spans="1:14" s="1" customFormat="1" ht="12.75">
      <c r="A1192" s="6"/>
      <c r="B1192" s="692"/>
      <c r="C1192" s="6"/>
      <c r="D1192" s="6"/>
      <c r="E1192" s="6"/>
      <c r="F1192" s="6"/>
      <c r="G1192" s="6"/>
      <c r="H1192" s="6"/>
      <c r="I1192" s="6"/>
      <c r="K1192"/>
      <c r="L1192"/>
      <c r="M1192"/>
      <c r="N1192"/>
    </row>
    <row r="1193" spans="1:14" s="1" customFormat="1" ht="12.75">
      <c r="A1193" s="6"/>
      <c r="B1193" s="692"/>
      <c r="C1193" s="6"/>
      <c r="D1193" s="6"/>
      <c r="E1193" s="6"/>
      <c r="F1193" s="6"/>
      <c r="G1193" s="6"/>
      <c r="H1193" s="6"/>
      <c r="I1193" s="6"/>
      <c r="K1193"/>
      <c r="L1193"/>
      <c r="M1193"/>
      <c r="N1193"/>
    </row>
    <row r="1194" spans="1:14" s="1" customFormat="1" ht="12.75">
      <c r="A1194" s="6"/>
      <c r="B1194" s="692"/>
      <c r="C1194" s="6"/>
      <c r="D1194" s="6"/>
      <c r="E1194" s="6"/>
      <c r="F1194" s="6"/>
      <c r="G1194" s="6"/>
      <c r="H1194" s="6"/>
      <c r="I1194" s="6"/>
      <c r="K1194"/>
      <c r="L1194"/>
      <c r="M1194"/>
      <c r="N1194"/>
    </row>
    <row r="1195" spans="1:14" s="1" customFormat="1" ht="12.75">
      <c r="A1195" s="6"/>
      <c r="B1195" s="692"/>
      <c r="C1195" s="6"/>
      <c r="D1195" s="6"/>
      <c r="E1195" s="6"/>
      <c r="F1195" s="6"/>
      <c r="G1195" s="6"/>
      <c r="H1195" s="6"/>
      <c r="I1195" s="6"/>
      <c r="K1195"/>
      <c r="L1195"/>
      <c r="M1195"/>
      <c r="N1195"/>
    </row>
    <row r="1196" spans="1:14" s="1" customFormat="1" ht="12.75">
      <c r="A1196" s="6"/>
      <c r="B1196" s="692"/>
      <c r="C1196" s="6"/>
      <c r="D1196" s="6"/>
      <c r="E1196" s="6"/>
      <c r="F1196" s="6"/>
      <c r="G1196" s="6"/>
      <c r="H1196" s="6"/>
      <c r="I1196" s="6"/>
      <c r="K1196"/>
      <c r="L1196"/>
      <c r="M1196"/>
      <c r="N1196"/>
    </row>
    <row r="1197" spans="1:14" s="1" customFormat="1" ht="12.75">
      <c r="A1197" s="6"/>
      <c r="B1197" s="692"/>
      <c r="C1197" s="6"/>
      <c r="D1197" s="6"/>
      <c r="E1197" s="6"/>
      <c r="F1197" s="6"/>
      <c r="G1197" s="6"/>
      <c r="H1197" s="6"/>
      <c r="I1197" s="6"/>
      <c r="K1197"/>
      <c r="L1197"/>
      <c r="M1197"/>
      <c r="N1197"/>
    </row>
    <row r="1198" spans="1:14" s="1" customFormat="1" ht="12.75">
      <c r="A1198" s="6"/>
      <c r="B1198" s="692"/>
      <c r="C1198" s="6"/>
      <c r="D1198" s="6"/>
      <c r="E1198" s="6"/>
      <c r="F1198" s="6"/>
      <c r="G1198" s="6"/>
      <c r="H1198" s="6"/>
      <c r="I1198" s="6"/>
      <c r="K1198"/>
      <c r="L1198"/>
      <c r="M1198"/>
      <c r="N1198"/>
    </row>
    <row r="1199" spans="1:14" s="1" customFormat="1" ht="12.75">
      <c r="A1199" s="6"/>
      <c r="B1199" s="692"/>
      <c r="C1199" s="6"/>
      <c r="D1199" s="6"/>
      <c r="E1199" s="6"/>
      <c r="F1199" s="6"/>
      <c r="G1199" s="6"/>
      <c r="H1199" s="6"/>
      <c r="I1199" s="6"/>
      <c r="K1199"/>
      <c r="L1199"/>
      <c r="M1199"/>
      <c r="N1199"/>
    </row>
    <row r="1200" spans="1:14" s="1" customFormat="1" ht="12.75">
      <c r="A1200" s="6"/>
      <c r="B1200" s="692"/>
      <c r="C1200" s="6"/>
      <c r="D1200" s="6"/>
      <c r="E1200" s="6"/>
      <c r="F1200" s="6"/>
      <c r="G1200" s="6"/>
      <c r="H1200" s="6"/>
      <c r="I1200" s="6"/>
      <c r="K1200"/>
      <c r="L1200"/>
      <c r="M1200"/>
      <c r="N1200"/>
    </row>
    <row r="1201" spans="1:14" s="1" customFormat="1" ht="12.75">
      <c r="A1201" s="6"/>
      <c r="B1201" s="692"/>
      <c r="C1201" s="6"/>
      <c r="D1201" s="6"/>
      <c r="E1201" s="6"/>
      <c r="F1201" s="6"/>
      <c r="G1201" s="6"/>
      <c r="H1201" s="6"/>
      <c r="I1201" s="6"/>
      <c r="K1201"/>
      <c r="L1201"/>
      <c r="M1201"/>
      <c r="N1201"/>
    </row>
    <row r="1202" spans="1:14" s="1" customFormat="1" ht="12.75">
      <c r="A1202" s="6"/>
      <c r="B1202" s="692"/>
      <c r="C1202" s="6"/>
      <c r="D1202" s="6"/>
      <c r="E1202" s="6"/>
      <c r="F1202" s="6"/>
      <c r="G1202" s="6"/>
      <c r="H1202" s="6"/>
      <c r="I1202" s="6"/>
      <c r="K1202"/>
      <c r="L1202"/>
      <c r="M1202"/>
      <c r="N1202"/>
    </row>
    <row r="1203" spans="1:14" s="1" customFormat="1" ht="12.75">
      <c r="A1203" s="6"/>
      <c r="B1203" s="692"/>
      <c r="C1203" s="6"/>
      <c r="D1203" s="6"/>
      <c r="E1203" s="6"/>
      <c r="F1203" s="6"/>
      <c r="G1203" s="6"/>
      <c r="H1203" s="6"/>
      <c r="I1203" s="6"/>
      <c r="K1203"/>
      <c r="L1203"/>
      <c r="M1203"/>
      <c r="N1203"/>
    </row>
    <row r="1204" spans="1:14" s="1" customFormat="1" ht="12.75">
      <c r="A1204" s="6"/>
      <c r="B1204" s="692"/>
      <c r="C1204" s="6"/>
      <c r="D1204" s="6"/>
      <c r="E1204" s="6"/>
      <c r="F1204" s="6"/>
      <c r="G1204" s="6"/>
      <c r="H1204" s="6"/>
      <c r="I1204" s="6"/>
      <c r="K1204"/>
      <c r="L1204"/>
      <c r="M1204"/>
      <c r="N1204"/>
    </row>
    <row r="1205" spans="1:14" s="1" customFormat="1" ht="12.75">
      <c r="A1205" s="6"/>
      <c r="B1205" s="692"/>
      <c r="C1205" s="6"/>
      <c r="D1205" s="6"/>
      <c r="E1205" s="6"/>
      <c r="F1205" s="6"/>
      <c r="G1205" s="6"/>
      <c r="H1205" s="6"/>
      <c r="I1205" s="6"/>
      <c r="K1205"/>
      <c r="L1205"/>
      <c r="M1205"/>
      <c r="N1205"/>
    </row>
    <row r="1206" spans="1:14" s="1" customFormat="1" ht="12.75">
      <c r="A1206" s="6"/>
      <c r="B1206" s="692"/>
      <c r="C1206" s="6"/>
      <c r="D1206" s="6"/>
      <c r="E1206" s="6"/>
      <c r="F1206" s="6"/>
      <c r="G1206" s="6"/>
      <c r="H1206" s="6"/>
      <c r="I1206" s="6"/>
      <c r="K1206"/>
      <c r="L1206"/>
      <c r="M1206"/>
      <c r="N1206"/>
    </row>
    <row r="1207" spans="1:14" s="1" customFormat="1" ht="12.75">
      <c r="A1207" s="6"/>
      <c r="B1207" s="692"/>
      <c r="C1207" s="6"/>
      <c r="D1207" s="6"/>
      <c r="E1207" s="6"/>
      <c r="F1207" s="6"/>
      <c r="G1207" s="6"/>
      <c r="H1207" s="6"/>
      <c r="I1207" s="6"/>
      <c r="K1207"/>
      <c r="L1207"/>
      <c r="M1207"/>
      <c r="N1207"/>
    </row>
    <row r="1208" spans="1:14" s="1" customFormat="1" ht="12.75">
      <c r="A1208" s="6"/>
      <c r="B1208" s="692"/>
      <c r="C1208" s="6"/>
      <c r="D1208" s="6"/>
      <c r="E1208" s="6"/>
      <c r="F1208" s="6"/>
      <c r="G1208" s="6"/>
      <c r="H1208" s="6"/>
      <c r="I1208" s="6"/>
      <c r="K1208"/>
      <c r="L1208"/>
      <c r="M1208"/>
      <c r="N1208"/>
    </row>
    <row r="1209" spans="1:14" s="1" customFormat="1" ht="12.75">
      <c r="A1209" s="6"/>
      <c r="B1209" s="692"/>
      <c r="C1209" s="6"/>
      <c r="D1209" s="6"/>
      <c r="E1209" s="6"/>
      <c r="F1209" s="6"/>
      <c r="G1209" s="6"/>
      <c r="H1209" s="6"/>
      <c r="I1209" s="6"/>
      <c r="K1209"/>
      <c r="L1209"/>
      <c r="M1209"/>
      <c r="N1209"/>
    </row>
    <row r="1210" spans="1:14" s="1" customFormat="1" ht="12.75">
      <c r="A1210" s="6"/>
      <c r="B1210" s="692"/>
      <c r="C1210" s="6"/>
      <c r="D1210" s="6"/>
      <c r="E1210" s="6"/>
      <c r="F1210" s="6"/>
      <c r="G1210" s="6"/>
      <c r="H1210" s="6"/>
      <c r="I1210" s="6"/>
      <c r="K1210"/>
      <c r="L1210"/>
      <c r="M1210"/>
      <c r="N1210"/>
    </row>
    <row r="1211" spans="1:14" s="1" customFormat="1" ht="12.75">
      <c r="A1211" s="6"/>
      <c r="B1211" s="692"/>
      <c r="C1211" s="6"/>
      <c r="D1211" s="6"/>
      <c r="E1211" s="6"/>
      <c r="F1211" s="6"/>
      <c r="G1211" s="6"/>
      <c r="H1211" s="6"/>
      <c r="I1211" s="6"/>
      <c r="K1211"/>
      <c r="L1211"/>
      <c r="M1211"/>
      <c r="N1211"/>
    </row>
    <row r="1212" spans="1:14" s="1" customFormat="1" ht="12.75">
      <c r="A1212" s="6"/>
      <c r="B1212" s="692"/>
      <c r="C1212" s="6"/>
      <c r="D1212" s="6"/>
      <c r="E1212" s="6"/>
      <c r="F1212" s="6"/>
      <c r="G1212" s="6"/>
      <c r="H1212" s="6"/>
      <c r="I1212" s="6"/>
      <c r="K1212"/>
      <c r="L1212"/>
      <c r="M1212"/>
      <c r="N1212"/>
    </row>
    <row r="1213" spans="1:14" s="1" customFormat="1" ht="12.75">
      <c r="A1213" s="6"/>
      <c r="B1213" s="692"/>
      <c r="C1213" s="6"/>
      <c r="D1213" s="6"/>
      <c r="E1213" s="6"/>
      <c r="F1213" s="6"/>
      <c r="G1213" s="6"/>
      <c r="H1213" s="6"/>
      <c r="I1213" s="6"/>
      <c r="K1213"/>
      <c r="L1213"/>
      <c r="M1213"/>
      <c r="N1213"/>
    </row>
    <row r="1214" spans="1:14" s="1" customFormat="1" ht="12.75">
      <c r="A1214" s="6"/>
      <c r="B1214" s="692"/>
      <c r="C1214" s="6"/>
      <c r="D1214" s="6"/>
      <c r="E1214" s="6"/>
      <c r="F1214" s="6"/>
      <c r="G1214" s="6"/>
      <c r="H1214" s="6"/>
      <c r="I1214" s="6"/>
      <c r="K1214"/>
      <c r="L1214"/>
      <c r="M1214"/>
      <c r="N1214"/>
    </row>
    <row r="1215" spans="1:14" s="1" customFormat="1" ht="12.75">
      <c r="A1215" s="6"/>
      <c r="B1215" s="692"/>
      <c r="C1215" s="6"/>
      <c r="D1215" s="6"/>
      <c r="E1215" s="6"/>
      <c r="F1215" s="6"/>
      <c r="G1215" s="6"/>
      <c r="H1215" s="6"/>
      <c r="I1215" s="6"/>
      <c r="K1215"/>
      <c r="L1215"/>
      <c r="M1215"/>
      <c r="N1215"/>
    </row>
    <row r="1216" spans="1:14" s="1" customFormat="1" ht="12.75">
      <c r="A1216" s="6"/>
      <c r="B1216" s="692"/>
      <c r="C1216" s="6"/>
      <c r="D1216" s="6"/>
      <c r="E1216" s="6"/>
      <c r="F1216" s="6"/>
      <c r="G1216" s="6"/>
      <c r="H1216" s="6"/>
      <c r="I1216" s="6"/>
      <c r="K1216"/>
      <c r="L1216"/>
      <c r="M1216"/>
      <c r="N1216"/>
    </row>
    <row r="1217" spans="1:14" s="1" customFormat="1" ht="12.75">
      <c r="A1217" s="6"/>
      <c r="B1217" s="692"/>
      <c r="C1217" s="6"/>
      <c r="D1217" s="6"/>
      <c r="E1217" s="6"/>
      <c r="F1217" s="6"/>
      <c r="G1217" s="6"/>
      <c r="H1217" s="6"/>
      <c r="I1217" s="6"/>
      <c r="K1217"/>
      <c r="L1217"/>
      <c r="M1217"/>
      <c r="N1217"/>
    </row>
    <row r="1218" spans="1:14" s="1" customFormat="1" ht="12.75">
      <c r="A1218" s="6"/>
      <c r="B1218" s="692"/>
      <c r="C1218" s="6"/>
      <c r="D1218" s="6"/>
      <c r="E1218" s="6"/>
      <c r="F1218" s="6"/>
      <c r="G1218" s="6"/>
      <c r="H1218" s="6"/>
      <c r="I1218" s="6"/>
      <c r="K1218"/>
      <c r="L1218"/>
      <c r="M1218"/>
      <c r="N1218"/>
    </row>
    <row r="1219" spans="1:14" s="1" customFormat="1" ht="12.75">
      <c r="A1219" s="6"/>
      <c r="B1219" s="692"/>
      <c r="C1219" s="6"/>
      <c r="D1219" s="6"/>
      <c r="E1219" s="6"/>
      <c r="F1219" s="6"/>
      <c r="G1219" s="6"/>
      <c r="H1219" s="6"/>
      <c r="I1219" s="6"/>
      <c r="K1219"/>
      <c r="L1219"/>
      <c r="M1219"/>
      <c r="N1219"/>
    </row>
    <row r="1220" spans="1:14" s="1" customFormat="1" ht="12.75">
      <c r="A1220" s="6"/>
      <c r="B1220" s="692"/>
      <c r="C1220" s="6"/>
      <c r="D1220" s="6"/>
      <c r="E1220" s="6"/>
      <c r="F1220" s="6"/>
      <c r="G1220" s="6"/>
      <c r="H1220" s="6"/>
      <c r="I1220" s="6"/>
      <c r="K1220"/>
      <c r="L1220"/>
      <c r="M1220"/>
      <c r="N1220"/>
    </row>
    <row r="1221" spans="1:14" s="1" customFormat="1" ht="12.75">
      <c r="A1221" s="6"/>
      <c r="B1221" s="692"/>
      <c r="C1221" s="6"/>
      <c r="D1221" s="6"/>
      <c r="E1221" s="6"/>
      <c r="F1221" s="6"/>
      <c r="G1221" s="6"/>
      <c r="H1221" s="6"/>
      <c r="I1221" s="6"/>
      <c r="K1221"/>
      <c r="L1221"/>
      <c r="M1221"/>
      <c r="N1221"/>
    </row>
    <row r="1222" spans="1:14" s="1" customFormat="1" ht="12.75">
      <c r="A1222" s="6"/>
      <c r="B1222" s="692"/>
      <c r="C1222" s="6"/>
      <c r="D1222" s="6"/>
      <c r="E1222" s="6"/>
      <c r="F1222" s="6"/>
      <c r="G1222" s="6"/>
      <c r="H1222" s="6"/>
      <c r="I1222" s="6"/>
      <c r="K1222"/>
      <c r="L1222"/>
      <c r="M1222"/>
      <c r="N1222"/>
    </row>
    <row r="1223" spans="1:14" s="1" customFormat="1" ht="12.75">
      <c r="A1223" s="6"/>
      <c r="B1223" s="692"/>
      <c r="C1223" s="6"/>
      <c r="D1223" s="6"/>
      <c r="E1223" s="6"/>
      <c r="F1223" s="6"/>
      <c r="G1223" s="6"/>
      <c r="H1223" s="6"/>
      <c r="I1223" s="6"/>
      <c r="K1223"/>
      <c r="L1223"/>
      <c r="M1223"/>
      <c r="N1223"/>
    </row>
    <row r="1224" spans="1:14" s="1" customFormat="1" ht="12.75">
      <c r="A1224" s="6"/>
      <c r="B1224" s="692"/>
      <c r="C1224" s="6"/>
      <c r="D1224" s="6"/>
      <c r="E1224" s="6"/>
      <c r="F1224" s="6"/>
      <c r="G1224" s="6"/>
      <c r="H1224" s="6"/>
      <c r="I1224" s="6"/>
      <c r="K1224"/>
      <c r="L1224"/>
      <c r="M1224"/>
      <c r="N1224"/>
    </row>
    <row r="1225" spans="1:14" s="1" customFormat="1" ht="12.75">
      <c r="A1225" s="6"/>
      <c r="B1225" s="692"/>
      <c r="C1225" s="6"/>
      <c r="D1225" s="6"/>
      <c r="E1225" s="6"/>
      <c r="F1225" s="6"/>
      <c r="G1225" s="6"/>
      <c r="H1225" s="6"/>
      <c r="I1225" s="6"/>
      <c r="K1225"/>
      <c r="L1225"/>
      <c r="M1225"/>
      <c r="N1225"/>
    </row>
    <row r="1226" spans="1:14" s="1" customFormat="1" ht="12.75">
      <c r="A1226" s="6"/>
      <c r="B1226" s="692"/>
      <c r="C1226" s="6"/>
      <c r="D1226" s="6"/>
      <c r="E1226" s="6"/>
      <c r="F1226" s="6"/>
      <c r="G1226" s="6"/>
      <c r="H1226" s="6"/>
      <c r="I1226" s="6"/>
      <c r="K1226"/>
      <c r="L1226"/>
      <c r="M1226"/>
      <c r="N1226"/>
    </row>
    <row r="1227" spans="1:14" s="1" customFormat="1" ht="12.75">
      <c r="A1227" s="6"/>
      <c r="B1227" s="692"/>
      <c r="C1227" s="6"/>
      <c r="D1227" s="6"/>
      <c r="E1227" s="6"/>
      <c r="F1227" s="6"/>
      <c r="G1227" s="6"/>
      <c r="H1227" s="6"/>
      <c r="I1227" s="6"/>
      <c r="K1227"/>
      <c r="L1227"/>
      <c r="M1227"/>
      <c r="N1227"/>
    </row>
    <row r="1228" spans="1:14" s="1" customFormat="1" ht="12.75">
      <c r="A1228" s="6"/>
      <c r="B1228" s="692"/>
      <c r="C1228" s="6"/>
      <c r="D1228" s="6"/>
      <c r="E1228" s="6"/>
      <c r="F1228" s="6"/>
      <c r="G1228" s="6"/>
      <c r="H1228" s="6"/>
      <c r="I1228" s="6"/>
      <c r="K1228"/>
      <c r="L1228"/>
      <c r="M1228"/>
      <c r="N1228"/>
    </row>
    <row r="1229" spans="1:14" s="1" customFormat="1" ht="12.75">
      <c r="A1229" s="6"/>
      <c r="B1229" s="692"/>
      <c r="C1229" s="6"/>
      <c r="D1229" s="6"/>
      <c r="E1229" s="6"/>
      <c r="F1229" s="6"/>
      <c r="G1229" s="6"/>
      <c r="H1229" s="6"/>
      <c r="I1229" s="6"/>
      <c r="K1229"/>
      <c r="L1229"/>
      <c r="M1229"/>
      <c r="N1229"/>
    </row>
    <row r="1230" spans="1:14" s="1" customFormat="1" ht="12.75">
      <c r="A1230" s="6"/>
      <c r="B1230" s="692"/>
      <c r="C1230" s="6"/>
      <c r="D1230" s="6"/>
      <c r="E1230" s="6"/>
      <c r="F1230" s="6"/>
      <c r="G1230" s="6"/>
      <c r="H1230" s="6"/>
      <c r="I1230" s="6"/>
      <c r="K1230"/>
      <c r="L1230"/>
      <c r="M1230"/>
      <c r="N1230"/>
    </row>
    <row r="1231" spans="1:14" s="1" customFormat="1" ht="12.75">
      <c r="A1231" s="6"/>
      <c r="B1231" s="692"/>
      <c r="C1231" s="6"/>
      <c r="D1231" s="6"/>
      <c r="E1231" s="6"/>
      <c r="F1231" s="6"/>
      <c r="G1231" s="6"/>
      <c r="H1231" s="6"/>
      <c r="I1231" s="6"/>
      <c r="K1231"/>
      <c r="L1231"/>
      <c r="M1231"/>
      <c r="N1231"/>
    </row>
    <row r="1232" spans="1:14" s="1" customFormat="1" ht="12.75">
      <c r="A1232" s="6"/>
      <c r="B1232" s="692"/>
      <c r="C1232" s="6"/>
      <c r="D1232" s="6"/>
      <c r="E1232" s="6"/>
      <c r="F1232" s="6"/>
      <c r="G1232" s="6"/>
      <c r="H1232" s="6"/>
      <c r="I1232" s="6"/>
      <c r="K1232"/>
      <c r="L1232"/>
      <c r="M1232"/>
      <c r="N1232"/>
    </row>
    <row r="1233" spans="1:14" s="1" customFormat="1" ht="12.75">
      <c r="A1233" s="6"/>
      <c r="B1233" s="692"/>
      <c r="C1233" s="6"/>
      <c r="D1233" s="6"/>
      <c r="E1233" s="6"/>
      <c r="F1233" s="6"/>
      <c r="G1233" s="6"/>
      <c r="H1233" s="6"/>
      <c r="I1233" s="6"/>
      <c r="K1233"/>
      <c r="L1233"/>
      <c r="M1233"/>
      <c r="N1233"/>
    </row>
    <row r="1234" spans="1:14" s="1" customFormat="1" ht="12.75">
      <c r="A1234" s="6"/>
      <c r="B1234" s="692"/>
      <c r="C1234" s="6"/>
      <c r="D1234" s="6"/>
      <c r="E1234" s="6"/>
      <c r="F1234" s="6"/>
      <c r="G1234" s="6"/>
      <c r="H1234" s="6"/>
      <c r="I1234" s="6"/>
      <c r="K1234"/>
      <c r="L1234"/>
      <c r="M1234"/>
      <c r="N1234"/>
    </row>
    <row r="1235" spans="1:14" s="1" customFormat="1" ht="12.75">
      <c r="A1235" s="6"/>
      <c r="B1235" s="692"/>
      <c r="C1235" s="6"/>
      <c r="D1235" s="6"/>
      <c r="E1235" s="6"/>
      <c r="F1235" s="6"/>
      <c r="G1235" s="6"/>
      <c r="H1235" s="6"/>
      <c r="I1235" s="6"/>
      <c r="K1235"/>
      <c r="L1235"/>
      <c r="M1235"/>
      <c r="N1235"/>
    </row>
    <row r="1236" spans="1:14" s="1" customFormat="1" ht="12.75">
      <c r="A1236" s="6"/>
      <c r="B1236" s="692"/>
      <c r="C1236" s="6"/>
      <c r="D1236" s="6"/>
      <c r="E1236" s="6"/>
      <c r="F1236" s="6"/>
      <c r="G1236" s="6"/>
      <c r="H1236" s="6"/>
      <c r="I1236" s="6"/>
      <c r="K1236"/>
      <c r="L1236"/>
      <c r="M1236"/>
      <c r="N1236"/>
    </row>
    <row r="1237" spans="1:14" s="1" customFormat="1" ht="12.75">
      <c r="A1237" s="6"/>
      <c r="B1237" s="692"/>
      <c r="C1237" s="6"/>
      <c r="D1237" s="6"/>
      <c r="E1237" s="6"/>
      <c r="F1237" s="6"/>
      <c r="G1237" s="6"/>
      <c r="H1237" s="6"/>
      <c r="I1237" s="6"/>
      <c r="K1237"/>
      <c r="L1237"/>
      <c r="M1237"/>
      <c r="N1237"/>
    </row>
    <row r="1238" spans="1:14" s="1" customFormat="1" ht="12.75">
      <c r="A1238" s="6"/>
      <c r="B1238" s="692"/>
      <c r="C1238" s="6"/>
      <c r="D1238" s="6"/>
      <c r="E1238" s="6"/>
      <c r="F1238" s="6"/>
      <c r="G1238" s="6"/>
      <c r="H1238" s="6"/>
      <c r="I1238" s="6"/>
      <c r="K1238"/>
      <c r="L1238"/>
      <c r="M1238"/>
      <c r="N1238"/>
    </row>
    <row r="1239" spans="1:14" s="1" customFormat="1" ht="12.75">
      <c r="A1239" s="6"/>
      <c r="B1239" s="692"/>
      <c r="C1239" s="6"/>
      <c r="D1239" s="6"/>
      <c r="E1239" s="6"/>
      <c r="F1239" s="6"/>
      <c r="G1239" s="6"/>
      <c r="H1239" s="6"/>
      <c r="I1239" s="6"/>
      <c r="K1239"/>
      <c r="L1239"/>
      <c r="M1239"/>
      <c r="N1239"/>
    </row>
    <row r="1240" spans="1:14" s="1" customFormat="1" ht="12.75">
      <c r="A1240" s="6"/>
      <c r="B1240" s="692"/>
      <c r="C1240" s="6"/>
      <c r="D1240" s="6"/>
      <c r="E1240" s="6"/>
      <c r="F1240" s="6"/>
      <c r="G1240" s="6"/>
      <c r="H1240" s="6"/>
      <c r="I1240" s="6"/>
      <c r="K1240"/>
      <c r="L1240"/>
      <c r="M1240"/>
      <c r="N1240"/>
    </row>
    <row r="1241" spans="1:14" s="1" customFormat="1" ht="12.75">
      <c r="A1241" s="6"/>
      <c r="B1241" s="692"/>
      <c r="C1241" s="6"/>
      <c r="D1241" s="6"/>
      <c r="E1241" s="6"/>
      <c r="F1241" s="6"/>
      <c r="G1241" s="6"/>
      <c r="H1241" s="6"/>
      <c r="I1241" s="6"/>
      <c r="K1241"/>
      <c r="L1241"/>
      <c r="M1241"/>
      <c r="N1241"/>
    </row>
    <row r="1242" spans="1:14" s="1" customFormat="1" ht="12.75">
      <c r="A1242" s="6"/>
      <c r="B1242" s="692"/>
      <c r="C1242" s="6"/>
      <c r="D1242" s="6"/>
      <c r="E1242" s="6"/>
      <c r="F1242" s="6"/>
      <c r="G1242" s="6"/>
      <c r="H1242" s="6"/>
      <c r="I1242" s="6"/>
      <c r="K1242"/>
      <c r="L1242"/>
      <c r="M1242"/>
      <c r="N1242"/>
    </row>
    <row r="1243" spans="1:14" s="1" customFormat="1" ht="12.75">
      <c r="A1243" s="6"/>
      <c r="B1243" s="692"/>
      <c r="C1243" s="6"/>
      <c r="D1243" s="6"/>
      <c r="E1243" s="6"/>
      <c r="F1243" s="6"/>
      <c r="G1243" s="6"/>
      <c r="H1243" s="6"/>
      <c r="I1243" s="6"/>
      <c r="K1243"/>
      <c r="L1243"/>
      <c r="M1243"/>
      <c r="N1243"/>
    </row>
    <row r="1244" spans="1:14" s="1" customFormat="1" ht="12.75">
      <c r="A1244" s="6"/>
      <c r="B1244" s="692"/>
      <c r="C1244" s="6"/>
      <c r="D1244" s="6"/>
      <c r="E1244" s="6"/>
      <c r="F1244" s="6"/>
      <c r="G1244" s="6"/>
      <c r="H1244" s="6"/>
      <c r="I1244" s="6"/>
      <c r="K1244"/>
      <c r="L1244"/>
      <c r="M1244"/>
      <c r="N1244"/>
    </row>
    <row r="1245" spans="1:14" s="1" customFormat="1" ht="12.75">
      <c r="A1245" s="6"/>
      <c r="B1245" s="692"/>
      <c r="C1245" s="6"/>
      <c r="D1245" s="6"/>
      <c r="E1245" s="6"/>
      <c r="F1245" s="6"/>
      <c r="G1245" s="6"/>
      <c r="H1245" s="6"/>
      <c r="I1245" s="6"/>
      <c r="K1245"/>
      <c r="L1245"/>
      <c r="M1245"/>
      <c r="N1245"/>
    </row>
    <row r="1246" spans="1:14" s="1" customFormat="1" ht="12.75">
      <c r="A1246" s="6"/>
      <c r="B1246" s="692"/>
      <c r="C1246" s="6"/>
      <c r="D1246" s="6"/>
      <c r="E1246" s="6"/>
      <c r="F1246" s="6"/>
      <c r="G1246" s="6"/>
      <c r="H1246" s="6"/>
      <c r="I1246" s="6"/>
      <c r="K1246"/>
      <c r="L1246"/>
      <c r="M1246"/>
      <c r="N1246"/>
    </row>
    <row r="1247" spans="1:14" s="1" customFormat="1" ht="12.75">
      <c r="A1247" s="6"/>
      <c r="B1247" s="692"/>
      <c r="C1247" s="6"/>
      <c r="D1247" s="6"/>
      <c r="E1247" s="6"/>
      <c r="F1247" s="6"/>
      <c r="G1247" s="6"/>
      <c r="H1247" s="6"/>
      <c r="I1247" s="6"/>
      <c r="K1247"/>
      <c r="L1247"/>
      <c r="M1247"/>
      <c r="N1247"/>
    </row>
    <row r="1248" spans="1:14" s="1" customFormat="1" ht="12.75">
      <c r="A1248" s="6"/>
      <c r="B1248" s="692"/>
      <c r="C1248" s="6"/>
      <c r="D1248" s="6"/>
      <c r="E1248" s="6"/>
      <c r="F1248" s="6"/>
      <c r="G1248" s="6"/>
      <c r="H1248" s="6"/>
      <c r="I1248" s="6"/>
      <c r="K1248"/>
      <c r="L1248"/>
      <c r="M1248"/>
      <c r="N1248"/>
    </row>
    <row r="1249" spans="1:14" s="1" customFormat="1" ht="12.75">
      <c r="A1249" s="6"/>
      <c r="B1249" s="692"/>
      <c r="C1249" s="6"/>
      <c r="D1249" s="6"/>
      <c r="E1249" s="6"/>
      <c r="F1249" s="6"/>
      <c r="G1249" s="6"/>
      <c r="H1249" s="6"/>
      <c r="I1249" s="6"/>
      <c r="K1249"/>
      <c r="L1249"/>
      <c r="M1249"/>
      <c r="N1249"/>
    </row>
    <row r="1250" spans="1:14" s="1" customFormat="1" ht="12.75">
      <c r="A1250" s="6"/>
      <c r="B1250" s="692"/>
      <c r="C1250" s="6"/>
      <c r="D1250" s="6"/>
      <c r="E1250" s="6"/>
      <c r="F1250" s="6"/>
      <c r="G1250" s="6"/>
      <c r="H1250" s="6"/>
      <c r="I1250" s="6"/>
      <c r="K1250"/>
      <c r="L1250"/>
      <c r="M1250"/>
      <c r="N1250"/>
    </row>
    <row r="1251" spans="1:14" s="1" customFormat="1" ht="12.75">
      <c r="A1251" s="6"/>
      <c r="B1251" s="692"/>
      <c r="C1251" s="6"/>
      <c r="D1251" s="6"/>
      <c r="E1251" s="6"/>
      <c r="F1251" s="6"/>
      <c r="G1251" s="6"/>
      <c r="H1251" s="6"/>
      <c r="I1251" s="6"/>
      <c r="K1251"/>
      <c r="L1251"/>
      <c r="M1251"/>
      <c r="N1251"/>
    </row>
    <row r="1252" spans="1:14" s="1" customFormat="1" ht="12.75">
      <c r="A1252" s="6"/>
      <c r="B1252" s="692"/>
      <c r="C1252" s="6"/>
      <c r="D1252" s="6"/>
      <c r="E1252" s="6"/>
      <c r="F1252" s="6"/>
      <c r="G1252" s="6"/>
      <c r="H1252" s="6"/>
      <c r="I1252" s="6"/>
      <c r="K1252"/>
      <c r="L1252"/>
      <c r="M1252"/>
      <c r="N1252"/>
    </row>
    <row r="1253" spans="1:14" s="1" customFormat="1" ht="12.75">
      <c r="A1253" s="6"/>
      <c r="B1253" s="692"/>
      <c r="C1253" s="6"/>
      <c r="D1253" s="6"/>
      <c r="E1253" s="6"/>
      <c r="F1253" s="6"/>
      <c r="G1253" s="6"/>
      <c r="H1253" s="6"/>
      <c r="I1253" s="6"/>
      <c r="K1253"/>
      <c r="L1253"/>
      <c r="M1253"/>
      <c r="N1253"/>
    </row>
    <row r="1254" spans="1:14" s="1" customFormat="1" ht="12.75">
      <c r="A1254" s="6"/>
      <c r="B1254" s="692"/>
      <c r="C1254" s="6"/>
      <c r="D1254" s="6"/>
      <c r="E1254" s="6"/>
      <c r="F1254" s="6"/>
      <c r="G1254" s="6"/>
      <c r="H1254" s="6"/>
      <c r="I1254" s="6"/>
      <c r="K1254"/>
      <c r="L1254"/>
      <c r="M1254"/>
      <c r="N1254"/>
    </row>
    <row r="1255" spans="1:14" s="1" customFormat="1" ht="12.75">
      <c r="A1255" s="6"/>
      <c r="B1255" s="692"/>
      <c r="C1255" s="6"/>
      <c r="D1255" s="6"/>
      <c r="E1255" s="6"/>
      <c r="F1255" s="6"/>
      <c r="G1255" s="6"/>
      <c r="H1255" s="6"/>
      <c r="I1255" s="6"/>
      <c r="K1255"/>
      <c r="L1255"/>
      <c r="M1255"/>
      <c r="N1255"/>
    </row>
    <row r="1256" spans="1:14" s="1" customFormat="1" ht="12.75">
      <c r="A1256" s="6"/>
      <c r="B1256" s="692"/>
      <c r="C1256" s="6"/>
      <c r="D1256" s="6"/>
      <c r="E1256" s="6"/>
      <c r="F1256" s="6"/>
      <c r="G1256" s="6"/>
      <c r="H1256" s="6"/>
      <c r="I1256" s="6"/>
      <c r="K1256"/>
      <c r="L1256"/>
      <c r="M1256"/>
      <c r="N1256"/>
    </row>
    <row r="1257" spans="1:14" s="1" customFormat="1" ht="12.75">
      <c r="A1257" s="6"/>
      <c r="B1257" s="692"/>
      <c r="C1257" s="6"/>
      <c r="D1257" s="6"/>
      <c r="E1257" s="6"/>
      <c r="F1257" s="6"/>
      <c r="G1257" s="6"/>
      <c r="H1257" s="6"/>
      <c r="I1257" s="6"/>
      <c r="K1257"/>
      <c r="L1257"/>
      <c r="M1257"/>
      <c r="N1257"/>
    </row>
    <row r="1258" spans="1:14" s="1" customFormat="1" ht="12.75">
      <c r="A1258" s="6"/>
      <c r="B1258" s="692"/>
      <c r="C1258" s="6"/>
      <c r="D1258" s="6"/>
      <c r="E1258" s="6"/>
      <c r="F1258" s="6"/>
      <c r="G1258" s="6"/>
      <c r="H1258" s="6"/>
      <c r="I1258" s="6"/>
      <c r="K1258"/>
      <c r="L1258"/>
      <c r="M1258"/>
      <c r="N1258"/>
    </row>
    <row r="1259" spans="1:14" s="1" customFormat="1" ht="12.75">
      <c r="A1259" s="6"/>
      <c r="B1259" s="692"/>
      <c r="C1259" s="6"/>
      <c r="D1259" s="6"/>
      <c r="E1259" s="6"/>
      <c r="F1259" s="6"/>
      <c r="G1259" s="6"/>
      <c r="H1259" s="6"/>
      <c r="I1259" s="6"/>
      <c r="K1259"/>
      <c r="L1259"/>
      <c r="M1259"/>
      <c r="N1259"/>
    </row>
    <row r="1260" spans="1:14" s="1" customFormat="1" ht="12.75">
      <c r="A1260" s="6"/>
      <c r="B1260" s="692"/>
      <c r="C1260" s="6"/>
      <c r="D1260" s="6"/>
      <c r="E1260" s="6"/>
      <c r="F1260" s="6"/>
      <c r="G1260" s="6"/>
      <c r="H1260" s="6"/>
      <c r="I1260" s="6"/>
      <c r="K1260"/>
      <c r="L1260"/>
      <c r="M1260"/>
      <c r="N1260"/>
    </row>
    <row r="1261" spans="1:14" s="1" customFormat="1" ht="12.75">
      <c r="A1261" s="6"/>
      <c r="B1261" s="692"/>
      <c r="C1261" s="6"/>
      <c r="D1261" s="6"/>
      <c r="E1261" s="6"/>
      <c r="F1261" s="6"/>
      <c r="G1261" s="6"/>
      <c r="H1261" s="6"/>
      <c r="I1261" s="6"/>
      <c r="K1261"/>
      <c r="L1261"/>
      <c r="M1261"/>
      <c r="N1261"/>
    </row>
    <row r="1262" spans="1:14" s="1" customFormat="1" ht="12.75">
      <c r="A1262" s="6"/>
      <c r="B1262" s="692"/>
      <c r="C1262" s="6"/>
      <c r="D1262" s="6"/>
      <c r="E1262" s="6"/>
      <c r="F1262" s="6"/>
      <c r="G1262" s="6"/>
      <c r="H1262" s="6"/>
      <c r="I1262" s="6"/>
      <c r="K1262"/>
      <c r="L1262"/>
      <c r="M1262"/>
      <c r="N1262"/>
    </row>
    <row r="1263" spans="1:14" s="1" customFormat="1" ht="12.75">
      <c r="A1263" s="6"/>
      <c r="B1263" s="692"/>
      <c r="C1263" s="6"/>
      <c r="D1263" s="6"/>
      <c r="E1263" s="6"/>
      <c r="F1263" s="6"/>
      <c r="G1263" s="6"/>
      <c r="H1263" s="6"/>
      <c r="I1263" s="6"/>
      <c r="K1263"/>
      <c r="L1263"/>
      <c r="M1263"/>
      <c r="N1263"/>
    </row>
    <row r="1264" spans="1:14" s="1" customFormat="1" ht="12.75">
      <c r="A1264" s="6"/>
      <c r="B1264" s="692"/>
      <c r="C1264" s="6"/>
      <c r="D1264" s="6"/>
      <c r="E1264" s="6"/>
      <c r="F1264" s="6"/>
      <c r="G1264" s="6"/>
      <c r="H1264" s="6"/>
      <c r="I1264" s="6"/>
      <c r="K1264"/>
      <c r="L1264"/>
      <c r="M1264"/>
      <c r="N1264"/>
    </row>
    <row r="1265" spans="1:14" s="1" customFormat="1" ht="12.75">
      <c r="A1265" s="6"/>
      <c r="B1265" s="692"/>
      <c r="C1265" s="6"/>
      <c r="D1265" s="6"/>
      <c r="E1265" s="6"/>
      <c r="F1265" s="6"/>
      <c r="G1265" s="6"/>
      <c r="H1265" s="6"/>
      <c r="I1265" s="6"/>
      <c r="K1265"/>
      <c r="L1265"/>
      <c r="M1265"/>
      <c r="N1265"/>
    </row>
    <row r="1266" spans="1:14" s="1" customFormat="1" ht="12.75">
      <c r="A1266" s="6"/>
      <c r="B1266" s="692"/>
      <c r="C1266" s="6"/>
      <c r="D1266" s="6"/>
      <c r="E1266" s="6"/>
      <c r="F1266" s="6"/>
      <c r="G1266" s="6"/>
      <c r="H1266" s="6"/>
      <c r="I1266" s="6"/>
      <c r="K1266"/>
      <c r="L1266"/>
      <c r="M1266"/>
      <c r="N1266"/>
    </row>
    <row r="1267" spans="1:14" s="1" customFormat="1" ht="12.75">
      <c r="A1267" s="6"/>
      <c r="B1267" s="692"/>
      <c r="C1267" s="6"/>
      <c r="D1267" s="6"/>
      <c r="E1267" s="6"/>
      <c r="F1267" s="6"/>
      <c r="G1267" s="6"/>
      <c r="H1267" s="6"/>
      <c r="I1267" s="6"/>
      <c r="K1267"/>
      <c r="L1267"/>
      <c r="M1267"/>
      <c r="N1267"/>
    </row>
    <row r="1268" spans="1:14" s="1" customFormat="1" ht="12.75">
      <c r="A1268" s="6"/>
      <c r="B1268" s="692"/>
      <c r="C1268" s="6"/>
      <c r="D1268" s="6"/>
      <c r="E1268" s="6"/>
      <c r="F1268" s="6"/>
      <c r="G1268" s="6"/>
      <c r="H1268" s="6"/>
      <c r="I1268" s="6"/>
      <c r="K1268"/>
      <c r="L1268"/>
      <c r="M1268"/>
      <c r="N1268"/>
    </row>
    <row r="1269" spans="1:14" s="1" customFormat="1" ht="12.75">
      <c r="A1269" s="6"/>
      <c r="B1269" s="692"/>
      <c r="C1269" s="6"/>
      <c r="D1269" s="6"/>
      <c r="E1269" s="6"/>
      <c r="F1269" s="6"/>
      <c r="G1269" s="6"/>
      <c r="H1269" s="6"/>
      <c r="I1269" s="6"/>
      <c r="K1269"/>
      <c r="L1269"/>
      <c r="M1269"/>
      <c r="N1269"/>
    </row>
    <row r="1270" spans="1:14" s="1" customFormat="1" ht="12.75">
      <c r="A1270" s="6"/>
      <c r="B1270" s="692"/>
      <c r="C1270" s="6"/>
      <c r="D1270" s="6"/>
      <c r="E1270" s="6"/>
      <c r="F1270" s="6"/>
      <c r="G1270" s="6"/>
      <c r="H1270" s="6"/>
      <c r="I1270" s="6"/>
      <c r="K1270"/>
      <c r="L1270"/>
      <c r="M1270"/>
      <c r="N1270"/>
    </row>
    <row r="1271" spans="1:14" s="1" customFormat="1" ht="12.75">
      <c r="A1271" s="6"/>
      <c r="B1271" s="692"/>
      <c r="C1271" s="6"/>
      <c r="D1271" s="6"/>
      <c r="E1271" s="6"/>
      <c r="F1271" s="6"/>
      <c r="G1271" s="6"/>
      <c r="H1271" s="6"/>
      <c r="I1271" s="6"/>
      <c r="K1271"/>
      <c r="L1271"/>
      <c r="M1271"/>
      <c r="N1271"/>
    </row>
    <row r="1272" spans="1:14" s="1" customFormat="1" ht="12.75">
      <c r="A1272" s="6"/>
      <c r="B1272" s="692"/>
      <c r="C1272" s="6"/>
      <c r="D1272" s="6"/>
      <c r="E1272" s="6"/>
      <c r="F1272" s="6"/>
      <c r="G1272" s="6"/>
      <c r="H1272" s="6"/>
      <c r="I1272" s="6"/>
      <c r="K1272"/>
      <c r="L1272"/>
      <c r="M1272"/>
      <c r="N1272"/>
    </row>
    <row r="1273" spans="1:14" s="1" customFormat="1" ht="12.75">
      <c r="A1273" s="6"/>
      <c r="B1273" s="692"/>
      <c r="C1273" s="6"/>
      <c r="D1273" s="6"/>
      <c r="E1273" s="6"/>
      <c r="F1273" s="6"/>
      <c r="G1273" s="6"/>
      <c r="H1273" s="6"/>
      <c r="I1273" s="6"/>
      <c r="K1273"/>
      <c r="L1273"/>
      <c r="M1273"/>
      <c r="N1273"/>
    </row>
    <row r="1274" spans="1:14" s="1" customFormat="1" ht="12.75">
      <c r="A1274" s="6"/>
      <c r="B1274" s="692"/>
      <c r="C1274" s="6"/>
      <c r="D1274" s="6"/>
      <c r="E1274" s="6"/>
      <c r="F1274" s="6"/>
      <c r="G1274" s="6"/>
      <c r="H1274" s="6"/>
      <c r="I1274" s="6"/>
      <c r="K1274"/>
      <c r="L1274"/>
      <c r="M1274"/>
      <c r="N1274"/>
    </row>
    <row r="1275" spans="1:14" s="1" customFormat="1" ht="12.75">
      <c r="A1275" s="6"/>
      <c r="B1275" s="692"/>
      <c r="C1275" s="6"/>
      <c r="D1275" s="6"/>
      <c r="E1275" s="6"/>
      <c r="F1275" s="6"/>
      <c r="G1275" s="6"/>
      <c r="H1275" s="6"/>
      <c r="I1275" s="6"/>
      <c r="K1275"/>
      <c r="L1275"/>
      <c r="M1275"/>
      <c r="N1275"/>
    </row>
    <row r="1276" spans="1:14" s="1" customFormat="1" ht="12.75">
      <c r="A1276" s="6"/>
      <c r="B1276" s="692"/>
      <c r="C1276" s="6"/>
      <c r="D1276" s="6"/>
      <c r="E1276" s="6"/>
      <c r="F1276" s="6"/>
      <c r="G1276" s="6"/>
      <c r="H1276" s="6"/>
      <c r="I1276" s="6"/>
      <c r="K1276"/>
      <c r="L1276"/>
      <c r="M1276"/>
      <c r="N1276"/>
    </row>
    <row r="1277" spans="1:14" s="1" customFormat="1" ht="12.75">
      <c r="A1277" s="6"/>
      <c r="B1277" s="692"/>
      <c r="C1277" s="6"/>
      <c r="D1277" s="6"/>
      <c r="E1277" s="6"/>
      <c r="F1277" s="6"/>
      <c r="G1277" s="6"/>
      <c r="H1277" s="6"/>
      <c r="I1277" s="6"/>
      <c r="K1277"/>
      <c r="L1277"/>
      <c r="M1277"/>
      <c r="N1277"/>
    </row>
    <row r="1278" spans="1:14" s="1" customFormat="1" ht="12.75">
      <c r="A1278" s="6"/>
      <c r="B1278" s="692"/>
      <c r="C1278" s="6"/>
      <c r="D1278" s="6"/>
      <c r="E1278" s="6"/>
      <c r="F1278" s="6"/>
      <c r="G1278" s="6"/>
      <c r="H1278" s="6"/>
      <c r="I1278" s="6"/>
      <c r="K1278"/>
      <c r="L1278"/>
      <c r="M1278"/>
      <c r="N1278"/>
    </row>
    <row r="1279" spans="1:14" s="1" customFormat="1" ht="12.75">
      <c r="A1279" s="6"/>
      <c r="B1279" s="692"/>
      <c r="C1279" s="6"/>
      <c r="D1279" s="6"/>
      <c r="E1279" s="6"/>
      <c r="F1279" s="6"/>
      <c r="G1279" s="6"/>
      <c r="H1279" s="6"/>
      <c r="I1279" s="6"/>
      <c r="K1279"/>
      <c r="L1279"/>
      <c r="M1279"/>
      <c r="N1279"/>
    </row>
    <row r="1280" spans="1:14" s="1" customFormat="1" ht="12.75">
      <c r="A1280" s="6"/>
      <c r="B1280" s="692"/>
      <c r="C1280" s="6"/>
      <c r="D1280" s="6"/>
      <c r="E1280" s="6"/>
      <c r="F1280" s="6"/>
      <c r="G1280" s="6"/>
      <c r="H1280" s="6"/>
      <c r="I1280" s="6"/>
      <c r="K1280"/>
      <c r="L1280"/>
      <c r="M1280"/>
      <c r="N1280"/>
    </row>
    <row r="1281" spans="1:14" s="1" customFormat="1" ht="12.75">
      <c r="A1281" s="6"/>
      <c r="B1281" s="692"/>
      <c r="C1281" s="6"/>
      <c r="D1281" s="6"/>
      <c r="E1281" s="6"/>
      <c r="F1281" s="6"/>
      <c r="G1281" s="6"/>
      <c r="H1281" s="6"/>
      <c r="I1281" s="6"/>
      <c r="K1281"/>
      <c r="L1281"/>
      <c r="M1281"/>
      <c r="N1281"/>
    </row>
    <row r="1282" spans="1:14" s="1" customFormat="1" ht="12.75">
      <c r="A1282" s="6"/>
      <c r="B1282" s="692"/>
      <c r="C1282" s="6"/>
      <c r="D1282" s="6"/>
      <c r="E1282" s="6"/>
      <c r="F1282" s="6"/>
      <c r="G1282" s="6"/>
      <c r="H1282" s="6"/>
      <c r="I1282" s="6"/>
      <c r="K1282"/>
      <c r="L1282"/>
      <c r="M1282"/>
      <c r="N1282"/>
    </row>
    <row r="1283" spans="1:14" s="1" customFormat="1" ht="12.75">
      <c r="A1283" s="6"/>
      <c r="B1283" s="692"/>
      <c r="C1283" s="6"/>
      <c r="D1283" s="6"/>
      <c r="E1283" s="6"/>
      <c r="F1283" s="6"/>
      <c r="G1283" s="6"/>
      <c r="H1283" s="6"/>
      <c r="I1283" s="6"/>
      <c r="K1283"/>
      <c r="L1283"/>
      <c r="M1283"/>
      <c r="N1283"/>
    </row>
    <row r="1284" spans="1:14" s="1" customFormat="1" ht="12.75">
      <c r="A1284" s="6"/>
      <c r="B1284" s="692"/>
      <c r="C1284" s="6"/>
      <c r="D1284" s="6"/>
      <c r="E1284" s="6"/>
      <c r="F1284" s="6"/>
      <c r="G1284" s="6"/>
      <c r="H1284" s="6"/>
      <c r="I1284" s="6"/>
      <c r="K1284"/>
      <c r="L1284"/>
      <c r="M1284"/>
      <c r="N1284"/>
    </row>
    <row r="1285" spans="1:14" s="1" customFormat="1" ht="12.75">
      <c r="A1285" s="6"/>
      <c r="B1285" s="692"/>
      <c r="C1285" s="6"/>
      <c r="D1285" s="6"/>
      <c r="E1285" s="6"/>
      <c r="F1285" s="6"/>
      <c r="G1285" s="6"/>
      <c r="H1285" s="6"/>
      <c r="I1285" s="6"/>
      <c r="K1285"/>
      <c r="L1285"/>
      <c r="M1285"/>
      <c r="N1285"/>
    </row>
    <row r="1286" spans="1:14" s="1" customFormat="1" ht="12.75">
      <c r="A1286" s="6"/>
      <c r="B1286" s="692"/>
      <c r="C1286" s="6"/>
      <c r="D1286" s="6"/>
      <c r="E1286" s="6"/>
      <c r="F1286" s="6"/>
      <c r="G1286" s="6"/>
      <c r="H1286" s="6"/>
      <c r="I1286" s="6"/>
      <c r="K1286"/>
      <c r="L1286"/>
      <c r="M1286"/>
      <c r="N1286"/>
    </row>
    <row r="1287" spans="1:14" s="1" customFormat="1" ht="12.75">
      <c r="A1287" s="6"/>
      <c r="B1287" s="692"/>
      <c r="C1287" s="6"/>
      <c r="D1287" s="6"/>
      <c r="E1287" s="6"/>
      <c r="F1287" s="6"/>
      <c r="G1287" s="6"/>
      <c r="H1287" s="6"/>
      <c r="I1287" s="6"/>
      <c r="K1287"/>
      <c r="L1287"/>
      <c r="M1287"/>
      <c r="N1287"/>
    </row>
    <row r="1288" spans="1:14" s="1" customFormat="1" ht="12.75">
      <c r="A1288" s="6"/>
      <c r="B1288" s="692"/>
      <c r="C1288" s="6"/>
      <c r="D1288" s="6"/>
      <c r="E1288" s="6"/>
      <c r="F1288" s="6"/>
      <c r="G1288" s="6"/>
      <c r="H1288" s="6"/>
      <c r="I1288" s="6"/>
      <c r="K1288"/>
      <c r="L1288"/>
      <c r="M1288"/>
      <c r="N1288"/>
    </row>
    <row r="1289" spans="1:14" s="1" customFormat="1" ht="12.75">
      <c r="A1289" s="6"/>
      <c r="B1289" s="692"/>
      <c r="C1289" s="6"/>
      <c r="D1289" s="6"/>
      <c r="E1289" s="6"/>
      <c r="F1289" s="6"/>
      <c r="G1289" s="6"/>
      <c r="H1289" s="6"/>
      <c r="I1289" s="6"/>
      <c r="K1289"/>
      <c r="L1289"/>
      <c r="M1289"/>
      <c r="N1289"/>
    </row>
    <row r="1290" spans="1:14" s="1" customFormat="1" ht="12.75">
      <c r="A1290" s="6"/>
      <c r="B1290" s="692"/>
      <c r="C1290" s="6"/>
      <c r="D1290" s="6"/>
      <c r="E1290" s="6"/>
      <c r="F1290" s="6"/>
      <c r="G1290" s="6"/>
      <c r="H1290" s="6"/>
      <c r="I1290" s="6"/>
      <c r="K1290"/>
      <c r="L1290"/>
      <c r="M1290"/>
      <c r="N1290"/>
    </row>
    <row r="1291" spans="1:14" s="1" customFormat="1" ht="12.75">
      <c r="A1291" s="6"/>
      <c r="B1291" s="692"/>
      <c r="C1291" s="6"/>
      <c r="D1291" s="6"/>
      <c r="E1291" s="6"/>
      <c r="F1291" s="6"/>
      <c r="G1291" s="6"/>
      <c r="H1291" s="6"/>
      <c r="I1291" s="6"/>
      <c r="K1291"/>
      <c r="L1291"/>
      <c r="M1291"/>
      <c r="N1291"/>
    </row>
    <row r="1292" spans="1:14" s="1" customFormat="1" ht="12.75">
      <c r="A1292" s="6"/>
      <c r="B1292" s="692"/>
      <c r="C1292" s="6"/>
      <c r="D1292" s="6"/>
      <c r="E1292" s="6"/>
      <c r="F1292" s="6"/>
      <c r="G1292" s="6"/>
      <c r="H1292" s="6"/>
      <c r="I1292" s="6"/>
      <c r="K1292"/>
      <c r="L1292"/>
      <c r="M1292"/>
      <c r="N1292"/>
    </row>
    <row r="1293" spans="1:14" s="1" customFormat="1" ht="12.75">
      <c r="A1293" s="6"/>
      <c r="B1293" s="692"/>
      <c r="C1293" s="6"/>
      <c r="D1293" s="6"/>
      <c r="E1293" s="6"/>
      <c r="F1293" s="6"/>
      <c r="G1293" s="6"/>
      <c r="H1293" s="6"/>
      <c r="I1293" s="6"/>
      <c r="K1293"/>
      <c r="L1293"/>
      <c r="M1293"/>
      <c r="N1293"/>
    </row>
    <row r="1294" spans="1:14" s="1" customFormat="1" ht="12.75">
      <c r="A1294" s="6"/>
      <c r="B1294" s="692"/>
      <c r="C1294" s="6"/>
      <c r="D1294" s="6"/>
      <c r="E1294" s="6"/>
      <c r="F1294" s="6"/>
      <c r="G1294" s="6"/>
      <c r="H1294" s="6"/>
      <c r="I1294" s="6"/>
      <c r="K1294"/>
      <c r="L1294"/>
      <c r="M1294"/>
      <c r="N1294"/>
    </row>
    <row r="1295" spans="1:14" s="1" customFormat="1" ht="12.75">
      <c r="A1295" s="6"/>
      <c r="B1295" s="692"/>
      <c r="C1295" s="6"/>
      <c r="D1295" s="6"/>
      <c r="E1295" s="6"/>
      <c r="F1295" s="6"/>
      <c r="G1295" s="6"/>
      <c r="H1295" s="6"/>
      <c r="I1295" s="6"/>
      <c r="K1295"/>
      <c r="L1295"/>
      <c r="M1295"/>
      <c r="N1295"/>
    </row>
    <row r="1296" spans="1:14" s="1" customFormat="1" ht="12.75">
      <c r="A1296" s="6"/>
      <c r="B1296" s="692"/>
      <c r="C1296" s="6"/>
      <c r="D1296" s="6"/>
      <c r="E1296" s="6"/>
      <c r="F1296" s="6"/>
      <c r="G1296" s="6"/>
      <c r="H1296" s="6"/>
      <c r="I1296" s="6"/>
      <c r="K1296"/>
      <c r="L1296"/>
      <c r="M1296"/>
      <c r="N1296"/>
    </row>
    <row r="1297" spans="1:14" s="1" customFormat="1" ht="12.75">
      <c r="A1297" s="6"/>
      <c r="B1297" s="692"/>
      <c r="C1297" s="6"/>
      <c r="D1297" s="6"/>
      <c r="E1297" s="6"/>
      <c r="F1297" s="6"/>
      <c r="G1297" s="6"/>
      <c r="H1297" s="6"/>
      <c r="I1297" s="6"/>
      <c r="K1297"/>
      <c r="L1297"/>
      <c r="M1297"/>
      <c r="N1297"/>
    </row>
    <row r="1298" spans="1:14" s="1" customFormat="1" ht="12.75">
      <c r="A1298" s="6"/>
      <c r="B1298" s="692"/>
      <c r="C1298" s="6"/>
      <c r="D1298" s="6"/>
      <c r="E1298" s="6"/>
      <c r="F1298" s="6"/>
      <c r="G1298" s="6"/>
      <c r="H1298" s="6"/>
      <c r="I1298" s="6"/>
      <c r="K1298"/>
      <c r="L1298"/>
      <c r="M1298"/>
      <c r="N1298"/>
    </row>
    <row r="1299" spans="1:14" s="1" customFormat="1" ht="12.75">
      <c r="A1299" s="6"/>
      <c r="B1299" s="692"/>
      <c r="C1299" s="6"/>
      <c r="D1299" s="6"/>
      <c r="E1299" s="6"/>
      <c r="F1299" s="6"/>
      <c r="G1299" s="6"/>
      <c r="H1299" s="6"/>
      <c r="I1299" s="6"/>
      <c r="K1299"/>
      <c r="L1299"/>
      <c r="M1299"/>
      <c r="N1299"/>
    </row>
    <row r="1300" spans="1:14" s="1" customFormat="1" ht="12.75">
      <c r="A1300" s="6"/>
      <c r="B1300" s="692"/>
      <c r="C1300" s="6"/>
      <c r="D1300" s="6"/>
      <c r="E1300" s="6"/>
      <c r="F1300" s="6"/>
      <c r="G1300" s="6"/>
      <c r="H1300" s="6"/>
      <c r="I1300" s="6"/>
      <c r="K1300"/>
      <c r="L1300"/>
      <c r="M1300"/>
      <c r="N1300"/>
    </row>
    <row r="1301" spans="1:14" s="1" customFormat="1" ht="12.75">
      <c r="A1301" s="6"/>
      <c r="B1301" s="692"/>
      <c r="C1301" s="6"/>
      <c r="D1301" s="6"/>
      <c r="E1301" s="6"/>
      <c r="F1301" s="6"/>
      <c r="G1301" s="6"/>
      <c r="H1301" s="6"/>
      <c r="I1301" s="6"/>
      <c r="K1301"/>
      <c r="L1301"/>
      <c r="M1301"/>
      <c r="N1301"/>
    </row>
    <row r="1302" spans="1:14" s="1" customFormat="1" ht="12.75">
      <c r="A1302" s="6"/>
      <c r="B1302" s="692"/>
      <c r="C1302" s="6"/>
      <c r="D1302" s="6"/>
      <c r="E1302" s="6"/>
      <c r="F1302" s="6"/>
      <c r="G1302" s="6"/>
      <c r="H1302" s="6"/>
      <c r="I1302" s="6"/>
      <c r="K1302"/>
      <c r="L1302"/>
      <c r="M1302"/>
      <c r="N1302"/>
    </row>
    <row r="1303" spans="1:14" s="1" customFormat="1" ht="12.75">
      <c r="A1303" s="6"/>
      <c r="B1303" s="692"/>
      <c r="C1303" s="6"/>
      <c r="D1303" s="6"/>
      <c r="E1303" s="6"/>
      <c r="F1303" s="6"/>
      <c r="G1303" s="6"/>
      <c r="H1303" s="6"/>
      <c r="I1303" s="6"/>
      <c r="K1303"/>
      <c r="L1303"/>
      <c r="M1303"/>
      <c r="N1303"/>
    </row>
    <row r="1304" spans="1:14" s="1" customFormat="1" ht="12.75">
      <c r="A1304" s="6"/>
      <c r="B1304" s="692"/>
      <c r="C1304" s="6"/>
      <c r="D1304" s="6"/>
      <c r="E1304" s="6"/>
      <c r="F1304" s="6"/>
      <c r="G1304" s="6"/>
      <c r="H1304" s="6"/>
      <c r="I1304" s="6"/>
      <c r="K1304"/>
      <c r="L1304"/>
      <c r="M1304"/>
      <c r="N1304"/>
    </row>
    <row r="1305" spans="1:14" s="1" customFormat="1" ht="12.75">
      <c r="A1305" s="6"/>
      <c r="B1305" s="692"/>
      <c r="C1305" s="6"/>
      <c r="D1305" s="6"/>
      <c r="E1305" s="6"/>
      <c r="F1305" s="6"/>
      <c r="G1305" s="6"/>
      <c r="H1305" s="6"/>
      <c r="I1305" s="6"/>
      <c r="K1305"/>
      <c r="L1305"/>
      <c r="M1305"/>
      <c r="N1305"/>
    </row>
    <row r="1306" spans="1:14" s="1" customFormat="1" ht="12.75">
      <c r="A1306" s="6"/>
      <c r="B1306" s="692"/>
      <c r="C1306" s="6"/>
      <c r="D1306" s="6"/>
      <c r="E1306" s="6"/>
      <c r="F1306" s="6"/>
      <c r="G1306" s="6"/>
      <c r="H1306" s="6"/>
      <c r="I1306" s="6"/>
      <c r="K1306"/>
      <c r="L1306"/>
      <c r="M1306"/>
      <c r="N1306"/>
    </row>
    <row r="1307" spans="1:14" s="1" customFormat="1" ht="12.75">
      <c r="A1307" s="6"/>
      <c r="B1307" s="692"/>
      <c r="C1307" s="6"/>
      <c r="D1307" s="6"/>
      <c r="E1307" s="6"/>
      <c r="F1307" s="6"/>
      <c r="G1307" s="6"/>
      <c r="H1307" s="6"/>
      <c r="I1307" s="6"/>
      <c r="K1307"/>
      <c r="L1307"/>
      <c r="M1307"/>
      <c r="N1307"/>
    </row>
    <row r="1308" spans="1:14" s="1" customFormat="1" ht="12.75">
      <c r="A1308" s="6"/>
      <c r="B1308" s="692"/>
      <c r="C1308" s="6"/>
      <c r="D1308" s="6"/>
      <c r="E1308" s="6"/>
      <c r="F1308" s="6"/>
      <c r="G1308" s="6"/>
      <c r="H1308" s="6"/>
      <c r="I1308" s="6"/>
      <c r="K1308"/>
      <c r="L1308"/>
      <c r="M1308"/>
      <c r="N1308"/>
    </row>
    <row r="1309" spans="1:14" s="1" customFormat="1" ht="12.75">
      <c r="A1309" s="6"/>
      <c r="B1309" s="692"/>
      <c r="C1309" s="6"/>
      <c r="D1309" s="6"/>
      <c r="E1309" s="6"/>
      <c r="F1309" s="6"/>
      <c r="G1309" s="6"/>
      <c r="H1309" s="6"/>
      <c r="I1309" s="6"/>
      <c r="K1309"/>
      <c r="L1309"/>
      <c r="M1309"/>
      <c r="N1309"/>
    </row>
    <row r="1310" spans="1:14" s="1" customFormat="1" ht="12.75">
      <c r="A1310" s="6"/>
      <c r="B1310" s="692"/>
      <c r="C1310" s="6"/>
      <c r="D1310" s="6"/>
      <c r="E1310" s="6"/>
      <c r="F1310" s="6"/>
      <c r="G1310" s="6"/>
      <c r="H1310" s="6"/>
      <c r="I1310" s="6"/>
      <c r="K1310"/>
      <c r="L1310"/>
      <c r="M1310"/>
      <c r="N1310"/>
    </row>
    <row r="1311" spans="1:14" s="1" customFormat="1" ht="12.75">
      <c r="A1311" s="6"/>
      <c r="B1311" s="692"/>
      <c r="C1311" s="6"/>
      <c r="D1311" s="6"/>
      <c r="E1311" s="6"/>
      <c r="F1311" s="6"/>
      <c r="G1311" s="6"/>
      <c r="H1311" s="6"/>
      <c r="I1311" s="6"/>
      <c r="K1311"/>
      <c r="L1311"/>
      <c r="M1311"/>
      <c r="N1311"/>
    </row>
    <row r="1312" spans="1:14" s="1" customFormat="1" ht="12.75">
      <c r="A1312" s="6"/>
      <c r="B1312" s="692"/>
      <c r="C1312" s="6"/>
      <c r="D1312" s="6"/>
      <c r="E1312" s="6"/>
      <c r="F1312" s="6"/>
      <c r="G1312" s="6"/>
      <c r="H1312" s="6"/>
      <c r="I1312" s="6"/>
      <c r="K1312"/>
      <c r="L1312"/>
      <c r="M1312"/>
      <c r="N1312"/>
    </row>
    <row r="1313" spans="1:14" s="1" customFormat="1" ht="12.75">
      <c r="A1313" s="6"/>
      <c r="B1313" s="692"/>
      <c r="C1313" s="6"/>
      <c r="D1313" s="6"/>
      <c r="E1313" s="6"/>
      <c r="F1313" s="6"/>
      <c r="G1313" s="6"/>
      <c r="H1313" s="6"/>
      <c r="I1313" s="6"/>
      <c r="K1313"/>
      <c r="L1313"/>
      <c r="M1313"/>
      <c r="N1313"/>
    </row>
    <row r="1314" spans="1:14" s="1" customFormat="1" ht="12.75">
      <c r="A1314" s="6"/>
      <c r="B1314" s="692"/>
      <c r="C1314" s="6"/>
      <c r="D1314" s="6"/>
      <c r="E1314" s="6"/>
      <c r="F1314" s="6"/>
      <c r="G1314" s="6"/>
      <c r="H1314" s="6"/>
      <c r="I1314" s="6"/>
      <c r="K1314"/>
      <c r="L1314"/>
      <c r="M1314"/>
      <c r="N1314"/>
    </row>
    <row r="1315" spans="1:14" s="1" customFormat="1" ht="12.75">
      <c r="A1315" s="6"/>
      <c r="B1315" s="692"/>
      <c r="C1315" s="6"/>
      <c r="D1315" s="6"/>
      <c r="E1315" s="6"/>
      <c r="F1315" s="6"/>
      <c r="G1315" s="6"/>
      <c r="H1315" s="6"/>
      <c r="I1315" s="6"/>
      <c r="K1315"/>
      <c r="L1315"/>
      <c r="M1315"/>
      <c r="N1315"/>
    </row>
    <row r="1316" spans="1:14" s="1" customFormat="1" ht="12.75">
      <c r="A1316" s="6"/>
      <c r="B1316" s="692"/>
      <c r="C1316" s="6"/>
      <c r="D1316" s="6"/>
      <c r="E1316" s="6"/>
      <c r="F1316" s="6"/>
      <c r="G1316" s="6"/>
      <c r="H1316" s="6"/>
      <c r="I1316" s="6"/>
      <c r="K1316"/>
      <c r="L1316"/>
      <c r="M1316"/>
      <c r="N1316"/>
    </row>
    <row r="1317" spans="1:14" s="1" customFormat="1" ht="12.75">
      <c r="A1317" s="6"/>
      <c r="B1317" s="692"/>
      <c r="C1317" s="6"/>
      <c r="D1317" s="6"/>
      <c r="E1317" s="6"/>
      <c r="F1317" s="6"/>
      <c r="G1317" s="6"/>
      <c r="H1317" s="6"/>
      <c r="I1317" s="6"/>
      <c r="K1317"/>
      <c r="L1317"/>
      <c r="M1317"/>
      <c r="N1317"/>
    </row>
    <row r="1318" spans="1:14" s="1" customFormat="1" ht="12.75">
      <c r="A1318" s="6"/>
      <c r="B1318" s="692"/>
      <c r="C1318" s="6"/>
      <c r="D1318" s="6"/>
      <c r="E1318" s="6"/>
      <c r="F1318" s="6"/>
      <c r="G1318" s="6"/>
      <c r="H1318" s="6"/>
      <c r="I1318" s="6"/>
      <c r="K1318"/>
      <c r="L1318"/>
      <c r="M1318"/>
      <c r="N1318"/>
    </row>
    <row r="1319" spans="1:14" s="1" customFormat="1" ht="12.75">
      <c r="A1319" s="6"/>
      <c r="B1319" s="692"/>
      <c r="C1319" s="6"/>
      <c r="D1319" s="6"/>
      <c r="E1319" s="6"/>
      <c r="F1319" s="6"/>
      <c r="G1319" s="6"/>
      <c r="H1319" s="6"/>
      <c r="I1319" s="6"/>
      <c r="K1319"/>
      <c r="L1319"/>
      <c r="M1319"/>
      <c r="N1319"/>
    </row>
    <row r="1320" spans="1:14" s="1" customFormat="1" ht="12.75">
      <c r="A1320" s="6"/>
      <c r="B1320" s="692"/>
      <c r="C1320" s="6"/>
      <c r="D1320" s="6"/>
      <c r="E1320" s="6"/>
      <c r="F1320" s="6"/>
      <c r="G1320" s="6"/>
      <c r="H1320" s="6"/>
      <c r="I1320" s="6"/>
      <c r="K1320"/>
      <c r="L1320"/>
      <c r="M1320"/>
      <c r="N1320"/>
    </row>
    <row r="1321" spans="1:14" s="1" customFormat="1" ht="12.75">
      <c r="A1321" s="6"/>
      <c r="B1321" s="692"/>
      <c r="C1321" s="6"/>
      <c r="D1321" s="6"/>
      <c r="E1321" s="6"/>
      <c r="F1321" s="6"/>
      <c r="G1321" s="6"/>
      <c r="H1321" s="6"/>
      <c r="I1321" s="6"/>
      <c r="K1321"/>
      <c r="L1321"/>
      <c r="M1321"/>
      <c r="N1321"/>
    </row>
    <row r="1322" spans="1:14" s="1" customFormat="1" ht="12.75">
      <c r="A1322" s="6"/>
      <c r="B1322" s="692"/>
      <c r="C1322" s="6"/>
      <c r="D1322" s="6"/>
      <c r="E1322" s="6"/>
      <c r="F1322" s="6"/>
      <c r="G1322" s="6"/>
      <c r="H1322" s="6"/>
      <c r="I1322" s="6"/>
      <c r="K1322"/>
      <c r="L1322"/>
      <c r="M1322"/>
      <c r="N1322"/>
    </row>
    <row r="1323" spans="1:14" s="1" customFormat="1" ht="12.75">
      <c r="A1323" s="6"/>
      <c r="B1323" s="692"/>
      <c r="C1323" s="6"/>
      <c r="D1323" s="6"/>
      <c r="E1323" s="6"/>
      <c r="F1323" s="6"/>
      <c r="G1323" s="6"/>
      <c r="H1323" s="6"/>
      <c r="I1323" s="6"/>
      <c r="K1323"/>
      <c r="L1323"/>
      <c r="M1323"/>
      <c r="N1323"/>
    </row>
    <row r="1324" spans="1:14" s="1" customFormat="1" ht="12.75">
      <c r="A1324" s="6"/>
      <c r="B1324" s="692"/>
      <c r="C1324" s="6"/>
      <c r="D1324" s="6"/>
      <c r="E1324" s="6"/>
      <c r="F1324" s="6"/>
      <c r="G1324" s="6"/>
      <c r="H1324" s="6"/>
      <c r="I1324" s="6"/>
      <c r="K1324"/>
      <c r="L1324"/>
      <c r="M1324"/>
      <c r="N1324"/>
    </row>
    <row r="1325" spans="1:14" s="1" customFormat="1" ht="12.75">
      <c r="A1325" s="6"/>
      <c r="B1325" s="692"/>
      <c r="C1325" s="6"/>
      <c r="D1325" s="6"/>
      <c r="E1325" s="6"/>
      <c r="F1325" s="6"/>
      <c r="G1325" s="6"/>
      <c r="H1325" s="6"/>
      <c r="I1325" s="6"/>
      <c r="K1325"/>
      <c r="L1325"/>
      <c r="M1325"/>
      <c r="N1325"/>
    </row>
    <row r="1326" spans="1:14" s="1" customFormat="1" ht="12.75">
      <c r="A1326" s="6"/>
      <c r="B1326" s="692"/>
      <c r="C1326" s="6"/>
      <c r="D1326" s="6"/>
      <c r="E1326" s="6"/>
      <c r="F1326" s="6"/>
      <c r="G1326" s="6"/>
      <c r="H1326" s="6"/>
      <c r="I1326" s="6"/>
      <c r="K1326"/>
      <c r="L1326"/>
      <c r="M1326"/>
      <c r="N1326"/>
    </row>
    <row r="1327" spans="1:14" s="1" customFormat="1" ht="12.75">
      <c r="A1327" s="6"/>
      <c r="B1327" s="692"/>
      <c r="C1327" s="6"/>
      <c r="D1327" s="6"/>
      <c r="E1327" s="6"/>
      <c r="F1327" s="6"/>
      <c r="G1327" s="6"/>
      <c r="H1327" s="6"/>
      <c r="I1327" s="6"/>
      <c r="K1327"/>
      <c r="L1327"/>
      <c r="M1327"/>
      <c r="N1327"/>
    </row>
    <row r="1328" spans="1:14" s="1" customFormat="1" ht="12.75">
      <c r="A1328" s="6"/>
      <c r="B1328" s="692"/>
      <c r="C1328" s="6"/>
      <c r="D1328" s="6"/>
      <c r="E1328" s="6"/>
      <c r="F1328" s="6"/>
      <c r="G1328" s="6"/>
      <c r="H1328" s="6"/>
      <c r="I1328" s="6"/>
      <c r="K1328"/>
      <c r="L1328"/>
      <c r="M1328"/>
      <c r="N1328"/>
    </row>
    <row r="1329" spans="1:14" s="1" customFormat="1" ht="12.75">
      <c r="A1329" s="6"/>
      <c r="B1329" s="692"/>
      <c r="C1329" s="6"/>
      <c r="D1329" s="6"/>
      <c r="E1329" s="6"/>
      <c r="F1329" s="6"/>
      <c r="G1329" s="6"/>
      <c r="H1329" s="6"/>
      <c r="I1329" s="6"/>
      <c r="K1329"/>
      <c r="L1329"/>
      <c r="M1329"/>
      <c r="N1329"/>
    </row>
    <row r="1330" spans="1:14" s="1" customFormat="1" ht="12.75">
      <c r="A1330" s="6"/>
      <c r="B1330" s="692"/>
      <c r="C1330" s="6"/>
      <c r="D1330" s="6"/>
      <c r="E1330" s="6"/>
      <c r="F1330" s="6"/>
      <c r="G1330" s="6"/>
      <c r="H1330" s="6"/>
      <c r="I1330" s="6"/>
      <c r="K1330"/>
      <c r="L1330"/>
      <c r="M1330"/>
      <c r="N1330"/>
    </row>
    <row r="1331" spans="1:14" s="1" customFormat="1" ht="12.75">
      <c r="A1331" s="6"/>
      <c r="B1331" s="692"/>
      <c r="C1331" s="6"/>
      <c r="D1331" s="6"/>
      <c r="E1331" s="6"/>
      <c r="F1331" s="6"/>
      <c r="G1331" s="6"/>
      <c r="H1331" s="6"/>
      <c r="I1331" s="6"/>
      <c r="K1331"/>
      <c r="L1331"/>
      <c r="M1331"/>
      <c r="N1331"/>
    </row>
    <row r="1332" spans="1:14" s="1" customFormat="1" ht="12.75">
      <c r="A1332" s="6"/>
      <c r="B1332" s="692"/>
      <c r="C1332" s="6"/>
      <c r="D1332" s="6"/>
      <c r="E1332" s="6"/>
      <c r="F1332" s="6"/>
      <c r="G1332" s="6"/>
      <c r="H1332" s="6"/>
      <c r="I1332" s="6"/>
      <c r="K1332"/>
      <c r="L1332"/>
      <c r="M1332"/>
      <c r="N1332"/>
    </row>
    <row r="1333" spans="1:14" s="1" customFormat="1" ht="12.75">
      <c r="A1333" s="6"/>
      <c r="B1333" s="692"/>
      <c r="C1333" s="6"/>
      <c r="D1333" s="6"/>
      <c r="E1333" s="6"/>
      <c r="F1333" s="6"/>
      <c r="G1333" s="6"/>
      <c r="H1333" s="6"/>
      <c r="I1333" s="6"/>
      <c r="K1333"/>
      <c r="L1333"/>
      <c r="M1333"/>
      <c r="N1333"/>
    </row>
    <row r="1334" spans="1:14" s="1" customFormat="1" ht="12.75">
      <c r="A1334" s="6"/>
      <c r="B1334" s="692"/>
      <c r="C1334" s="6"/>
      <c r="D1334" s="6"/>
      <c r="E1334" s="6"/>
      <c r="F1334" s="6"/>
      <c r="G1334" s="6"/>
      <c r="H1334" s="6"/>
      <c r="I1334" s="6"/>
      <c r="K1334"/>
      <c r="L1334"/>
      <c r="M1334"/>
      <c r="N1334"/>
    </row>
    <row r="1335" spans="1:14" s="1" customFormat="1" ht="12.75">
      <c r="A1335" s="6"/>
      <c r="B1335" s="692"/>
      <c r="C1335" s="6"/>
      <c r="D1335" s="6"/>
      <c r="E1335" s="6"/>
      <c r="F1335" s="6"/>
      <c r="G1335" s="6"/>
      <c r="H1335" s="6"/>
      <c r="I1335" s="6"/>
      <c r="K1335"/>
      <c r="L1335"/>
      <c r="M1335"/>
      <c r="N1335"/>
    </row>
    <row r="1336" spans="1:14" s="1" customFormat="1" ht="12.75">
      <c r="A1336" s="6"/>
      <c r="B1336" s="692"/>
      <c r="C1336" s="6"/>
      <c r="D1336" s="6"/>
      <c r="E1336" s="6"/>
      <c r="F1336" s="6"/>
      <c r="G1336" s="6"/>
      <c r="H1336" s="6"/>
      <c r="I1336" s="6"/>
      <c r="K1336"/>
      <c r="L1336"/>
      <c r="M1336"/>
      <c r="N1336"/>
    </row>
    <row r="1337" spans="1:14" s="1" customFormat="1" ht="12.75">
      <c r="A1337" s="6"/>
      <c r="B1337" s="692"/>
      <c r="C1337" s="6"/>
      <c r="D1337" s="6"/>
      <c r="E1337" s="6"/>
      <c r="F1337" s="6"/>
      <c r="G1337" s="6"/>
      <c r="H1337" s="6"/>
      <c r="I1337" s="6"/>
      <c r="K1337"/>
      <c r="L1337"/>
      <c r="M1337"/>
      <c r="N1337"/>
    </row>
    <row r="1338" spans="1:14" s="1" customFormat="1" ht="12.75">
      <c r="A1338" s="6"/>
      <c r="B1338" s="692"/>
      <c r="C1338" s="6"/>
      <c r="D1338" s="6"/>
      <c r="E1338" s="6"/>
      <c r="F1338" s="6"/>
      <c r="G1338" s="6"/>
      <c r="H1338" s="6"/>
      <c r="I1338" s="6"/>
      <c r="K1338"/>
      <c r="L1338"/>
      <c r="M1338"/>
      <c r="N1338"/>
    </row>
    <row r="1339" spans="1:14" s="1" customFormat="1" ht="12.75">
      <c r="A1339" s="6"/>
      <c r="B1339" s="692"/>
      <c r="C1339" s="6"/>
      <c r="D1339" s="6"/>
      <c r="E1339" s="6"/>
      <c r="F1339" s="6"/>
      <c r="G1339" s="6"/>
      <c r="H1339" s="6"/>
      <c r="I1339" s="6"/>
      <c r="K1339"/>
      <c r="L1339"/>
      <c r="M1339"/>
      <c r="N1339"/>
    </row>
    <row r="1340" spans="1:14" s="1" customFormat="1" ht="12.75">
      <c r="A1340" s="6"/>
      <c r="B1340" s="692"/>
      <c r="C1340" s="6"/>
      <c r="D1340" s="6"/>
      <c r="E1340" s="6"/>
      <c r="F1340" s="6"/>
      <c r="G1340" s="6"/>
      <c r="H1340" s="6"/>
      <c r="I1340" s="6"/>
      <c r="K1340"/>
      <c r="L1340"/>
      <c r="M1340"/>
      <c r="N1340"/>
    </row>
    <row r="1341" spans="1:14" s="1" customFormat="1" ht="12.75">
      <c r="A1341" s="6"/>
      <c r="B1341" s="692"/>
      <c r="C1341" s="6"/>
      <c r="D1341" s="6"/>
      <c r="E1341" s="6"/>
      <c r="F1341" s="6"/>
      <c r="G1341" s="6"/>
      <c r="H1341" s="6"/>
      <c r="I1341" s="6"/>
      <c r="K1341"/>
      <c r="L1341"/>
      <c r="M1341"/>
      <c r="N1341"/>
    </row>
    <row r="1342" spans="1:14" s="1" customFormat="1" ht="12.75">
      <c r="A1342" s="6"/>
      <c r="B1342" s="692"/>
      <c r="C1342" s="6"/>
      <c r="D1342" s="6"/>
      <c r="E1342" s="6"/>
      <c r="F1342" s="6"/>
      <c r="G1342" s="6"/>
      <c r="H1342" s="6"/>
      <c r="I1342" s="6"/>
      <c r="K1342"/>
      <c r="L1342"/>
      <c r="M1342"/>
      <c r="N1342"/>
    </row>
    <row r="1343" spans="1:14" s="1" customFormat="1" ht="12.75">
      <c r="A1343" s="6"/>
      <c r="B1343" s="692"/>
      <c r="C1343" s="6"/>
      <c r="D1343" s="6"/>
      <c r="E1343" s="6"/>
      <c r="F1343" s="6"/>
      <c r="G1343" s="6"/>
      <c r="H1343" s="6"/>
      <c r="I1343" s="6"/>
      <c r="K1343"/>
      <c r="L1343"/>
      <c r="M1343"/>
      <c r="N1343"/>
    </row>
    <row r="1344" spans="1:14" s="1" customFormat="1" ht="12.75">
      <c r="A1344" s="6"/>
      <c r="B1344" s="692"/>
      <c r="C1344" s="6"/>
      <c r="D1344" s="6"/>
      <c r="E1344" s="6"/>
      <c r="F1344" s="6"/>
      <c r="G1344" s="6"/>
      <c r="H1344" s="6"/>
      <c r="I1344" s="6"/>
      <c r="K1344"/>
      <c r="L1344"/>
      <c r="M1344"/>
      <c r="N1344"/>
    </row>
    <row r="1345" spans="1:14" s="1" customFormat="1" ht="12.75">
      <c r="A1345" s="6"/>
      <c r="B1345" s="692"/>
      <c r="C1345" s="6"/>
      <c r="D1345" s="6"/>
      <c r="E1345" s="6"/>
      <c r="F1345" s="6"/>
      <c r="G1345" s="6"/>
      <c r="H1345" s="6"/>
      <c r="I1345" s="6"/>
      <c r="K1345"/>
      <c r="L1345"/>
      <c r="M1345"/>
      <c r="N1345"/>
    </row>
    <row r="1346" spans="1:14" s="1" customFormat="1" ht="12.75">
      <c r="A1346" s="6"/>
      <c r="B1346" s="692"/>
      <c r="C1346" s="6"/>
      <c r="D1346" s="6"/>
      <c r="E1346" s="6"/>
      <c r="F1346" s="6"/>
      <c r="G1346" s="6"/>
      <c r="H1346" s="6"/>
      <c r="I1346" s="6"/>
      <c r="K1346"/>
      <c r="L1346"/>
      <c r="M1346"/>
      <c r="N1346"/>
    </row>
    <row r="1347" spans="1:14" s="1" customFormat="1" ht="12.75">
      <c r="A1347" s="6"/>
      <c r="B1347" s="692"/>
      <c r="C1347" s="6"/>
      <c r="D1347" s="6"/>
      <c r="E1347" s="6"/>
      <c r="F1347" s="6"/>
      <c r="G1347" s="6"/>
      <c r="H1347" s="6"/>
      <c r="I1347" s="6"/>
      <c r="K1347"/>
      <c r="L1347"/>
      <c r="M1347"/>
      <c r="N1347"/>
    </row>
    <row r="1348" spans="1:14" s="1" customFormat="1" ht="12.75">
      <c r="A1348" s="6"/>
      <c r="B1348" s="692"/>
      <c r="C1348" s="6"/>
      <c r="D1348" s="6"/>
      <c r="E1348" s="6"/>
      <c r="F1348" s="6"/>
      <c r="G1348" s="6"/>
      <c r="H1348" s="6"/>
      <c r="I1348" s="6"/>
      <c r="K1348"/>
      <c r="L1348"/>
      <c r="M1348"/>
      <c r="N1348"/>
    </row>
    <row r="1349" spans="1:14" s="1" customFormat="1" ht="12.75">
      <c r="A1349" s="6"/>
      <c r="B1349" s="692"/>
      <c r="C1349" s="6"/>
      <c r="D1349" s="6"/>
      <c r="E1349" s="6"/>
      <c r="F1349" s="6"/>
      <c r="G1349" s="6"/>
      <c r="H1349" s="6"/>
      <c r="I1349" s="6"/>
      <c r="K1349"/>
      <c r="L1349"/>
      <c r="M1349"/>
      <c r="N1349"/>
    </row>
    <row r="1350" spans="1:14" s="1" customFormat="1" ht="12.75">
      <c r="A1350" s="6"/>
      <c r="B1350" s="692"/>
      <c r="C1350" s="6"/>
      <c r="D1350" s="6"/>
      <c r="E1350" s="6"/>
      <c r="F1350" s="6"/>
      <c r="G1350" s="6"/>
      <c r="H1350" s="6"/>
      <c r="I1350" s="6"/>
      <c r="K1350"/>
      <c r="L1350"/>
      <c r="M1350"/>
      <c r="N1350"/>
    </row>
    <row r="1351" spans="1:14" s="1" customFormat="1" ht="12.75">
      <c r="A1351" s="6"/>
      <c r="B1351" s="692"/>
      <c r="C1351" s="6"/>
      <c r="D1351" s="6"/>
      <c r="E1351" s="6"/>
      <c r="F1351" s="6"/>
      <c r="G1351" s="6"/>
      <c r="H1351" s="6"/>
      <c r="I1351" s="6"/>
      <c r="K1351"/>
      <c r="L1351"/>
      <c r="M1351"/>
      <c r="N1351"/>
    </row>
    <row r="1352" spans="1:14" s="1" customFormat="1" ht="12.75">
      <c r="A1352" s="6"/>
      <c r="B1352" s="692"/>
      <c r="C1352" s="6"/>
      <c r="D1352" s="6"/>
      <c r="E1352" s="6"/>
      <c r="F1352" s="6"/>
      <c r="G1352" s="6"/>
      <c r="H1352" s="6"/>
      <c r="I1352" s="6"/>
      <c r="K1352"/>
      <c r="L1352"/>
      <c r="M1352"/>
      <c r="N1352"/>
    </row>
    <row r="1353" spans="1:14" s="1" customFormat="1" ht="12.75">
      <c r="A1353" s="6"/>
      <c r="B1353" s="692"/>
      <c r="C1353" s="6"/>
      <c r="D1353" s="6"/>
      <c r="E1353" s="6"/>
      <c r="F1353" s="6"/>
      <c r="G1353" s="6"/>
      <c r="H1353" s="6"/>
      <c r="I1353" s="6"/>
      <c r="K1353"/>
      <c r="L1353"/>
      <c r="M1353"/>
      <c r="N1353"/>
    </row>
    <row r="1354" spans="1:14" s="1" customFormat="1" ht="12.75">
      <c r="A1354" s="6"/>
      <c r="B1354" s="692"/>
      <c r="C1354" s="6"/>
      <c r="D1354" s="6"/>
      <c r="E1354" s="6"/>
      <c r="F1354" s="6"/>
      <c r="G1354" s="6"/>
      <c r="H1354" s="6"/>
      <c r="I1354" s="6"/>
      <c r="K1354"/>
      <c r="L1354"/>
      <c r="M1354"/>
      <c r="N1354"/>
    </row>
    <row r="1355" spans="1:14" s="1" customFormat="1" ht="12.75">
      <c r="A1355" s="6"/>
      <c r="B1355" s="692"/>
      <c r="C1355" s="6"/>
      <c r="D1355" s="6"/>
      <c r="E1355" s="6"/>
      <c r="F1355" s="6"/>
      <c r="G1355" s="6"/>
      <c r="H1355" s="6"/>
      <c r="I1355" s="6"/>
      <c r="K1355"/>
      <c r="L1355"/>
      <c r="M1355"/>
      <c r="N1355"/>
    </row>
    <row r="1356" spans="1:14" s="1" customFormat="1" ht="12.75">
      <c r="A1356" s="6"/>
      <c r="B1356" s="692"/>
      <c r="C1356" s="6"/>
      <c r="D1356" s="6"/>
      <c r="E1356" s="6"/>
      <c r="F1356" s="6"/>
      <c r="G1356" s="6"/>
      <c r="H1356" s="6"/>
      <c r="I1356" s="6"/>
      <c r="K1356"/>
      <c r="L1356"/>
      <c r="M1356"/>
      <c r="N1356"/>
    </row>
    <row r="1357" spans="1:14" s="1" customFormat="1" ht="12.75">
      <c r="A1357" s="6"/>
      <c r="B1357" s="692"/>
      <c r="C1357" s="6"/>
      <c r="D1357" s="6"/>
      <c r="E1357" s="6"/>
      <c r="F1357" s="6"/>
      <c r="G1357" s="6"/>
      <c r="H1357" s="6"/>
      <c r="I1357" s="6"/>
      <c r="K1357"/>
      <c r="L1357"/>
      <c r="M1357"/>
      <c r="N1357"/>
    </row>
    <row r="1358" spans="1:14" s="1" customFormat="1" ht="12.75">
      <c r="A1358" s="6"/>
      <c r="B1358" s="692"/>
      <c r="C1358" s="6"/>
      <c r="D1358" s="6"/>
      <c r="E1358" s="6"/>
      <c r="F1358" s="6"/>
      <c r="G1358" s="6"/>
      <c r="H1358" s="6"/>
      <c r="I1358" s="6"/>
      <c r="K1358"/>
      <c r="L1358"/>
      <c r="M1358"/>
      <c r="N1358"/>
    </row>
    <row r="1359" spans="1:14" s="1" customFormat="1" ht="12.75">
      <c r="A1359" s="6"/>
      <c r="B1359" s="692"/>
      <c r="C1359" s="6"/>
      <c r="D1359" s="6"/>
      <c r="E1359" s="6"/>
      <c r="F1359" s="6"/>
      <c r="G1359" s="6"/>
      <c r="H1359" s="6"/>
      <c r="I1359" s="6"/>
      <c r="K1359"/>
      <c r="L1359"/>
      <c r="M1359"/>
      <c r="N1359"/>
    </row>
    <row r="1360" spans="1:14" s="1" customFormat="1" ht="12.75">
      <c r="A1360" s="6"/>
      <c r="B1360" s="692"/>
      <c r="C1360" s="6"/>
      <c r="D1360" s="6"/>
      <c r="E1360" s="6"/>
      <c r="F1360" s="6"/>
      <c r="G1360" s="6"/>
      <c r="H1360" s="6"/>
      <c r="I1360" s="6"/>
      <c r="K1360"/>
      <c r="L1360"/>
      <c r="M1360"/>
      <c r="N1360"/>
    </row>
    <row r="1361" spans="1:14" s="1" customFormat="1" ht="12.75">
      <c r="A1361" s="6"/>
      <c r="B1361" s="692"/>
      <c r="C1361" s="6"/>
      <c r="D1361" s="6"/>
      <c r="E1361" s="6"/>
      <c r="F1361" s="6"/>
      <c r="G1361" s="6"/>
      <c r="H1361" s="6"/>
      <c r="I1361" s="6"/>
      <c r="K1361"/>
      <c r="L1361"/>
      <c r="M1361"/>
      <c r="N1361"/>
    </row>
    <row r="1362" spans="1:14" s="1" customFormat="1" ht="12.75">
      <c r="A1362" s="6"/>
      <c r="B1362" s="692"/>
      <c r="C1362" s="6"/>
      <c r="D1362" s="6"/>
      <c r="E1362" s="6"/>
      <c r="F1362" s="6"/>
      <c r="G1362" s="6"/>
      <c r="H1362" s="6"/>
      <c r="I1362" s="6"/>
      <c r="K1362"/>
      <c r="L1362"/>
      <c r="M1362"/>
      <c r="N1362"/>
    </row>
    <row r="1363" spans="1:14" s="1" customFormat="1" ht="12.75">
      <c r="A1363" s="6"/>
      <c r="B1363" s="692"/>
      <c r="C1363" s="6"/>
      <c r="D1363" s="6"/>
      <c r="E1363" s="6"/>
      <c r="F1363" s="6"/>
      <c r="G1363" s="6"/>
      <c r="H1363" s="6"/>
      <c r="I1363" s="6"/>
      <c r="K1363"/>
      <c r="L1363"/>
      <c r="M1363"/>
      <c r="N1363"/>
    </row>
    <row r="1364" spans="1:14" s="1" customFormat="1" ht="12.75">
      <c r="A1364" s="6"/>
      <c r="B1364" s="692"/>
      <c r="C1364" s="6"/>
      <c r="D1364" s="6"/>
      <c r="E1364" s="6"/>
      <c r="F1364" s="6"/>
      <c r="G1364" s="6"/>
      <c r="H1364" s="6"/>
      <c r="I1364" s="6"/>
      <c r="K1364"/>
      <c r="L1364"/>
      <c r="M1364"/>
      <c r="N1364"/>
    </row>
    <row r="1365" spans="1:14" s="1" customFormat="1" ht="12.75">
      <c r="A1365" s="6"/>
      <c r="B1365" s="692"/>
      <c r="C1365" s="6"/>
      <c r="D1365" s="6"/>
      <c r="E1365" s="6"/>
      <c r="F1365" s="6"/>
      <c r="G1365" s="6"/>
      <c r="H1365" s="6"/>
      <c r="I1365" s="6"/>
      <c r="K1365"/>
      <c r="L1365"/>
      <c r="M1365"/>
      <c r="N1365"/>
    </row>
    <row r="1366" spans="1:14" s="1" customFormat="1" ht="12.75">
      <c r="A1366" s="6"/>
      <c r="B1366" s="692"/>
      <c r="C1366" s="6"/>
      <c r="D1366" s="6"/>
      <c r="E1366" s="6"/>
      <c r="F1366" s="6"/>
      <c r="G1366" s="6"/>
      <c r="H1366" s="6"/>
      <c r="I1366" s="6"/>
      <c r="K1366"/>
      <c r="L1366"/>
      <c r="M1366"/>
      <c r="N1366"/>
    </row>
    <row r="1367" spans="1:14" s="1" customFormat="1" ht="12.75">
      <c r="A1367" s="6"/>
      <c r="B1367" s="692"/>
      <c r="C1367" s="6"/>
      <c r="D1367" s="6"/>
      <c r="E1367" s="6"/>
      <c r="F1367" s="6"/>
      <c r="G1367" s="6"/>
      <c r="H1367" s="6"/>
      <c r="I1367" s="6"/>
      <c r="K1367"/>
      <c r="L1367"/>
      <c r="M1367"/>
      <c r="N1367"/>
    </row>
    <row r="1368" spans="1:14" s="1" customFormat="1" ht="12.75">
      <c r="A1368" s="6"/>
      <c r="B1368" s="692"/>
      <c r="C1368" s="6"/>
      <c r="D1368" s="6"/>
      <c r="E1368" s="6"/>
      <c r="F1368" s="6"/>
      <c r="G1368" s="6"/>
      <c r="H1368" s="6"/>
      <c r="I1368" s="6"/>
      <c r="K1368"/>
      <c r="L1368"/>
      <c r="M1368"/>
      <c r="N1368"/>
    </row>
    <row r="1369" spans="1:14" s="1" customFormat="1" ht="12.75">
      <c r="A1369" s="6"/>
      <c r="B1369" s="692"/>
      <c r="C1369" s="6"/>
      <c r="D1369" s="6"/>
      <c r="E1369" s="6"/>
      <c r="F1369" s="6"/>
      <c r="G1369" s="6"/>
      <c r="H1369" s="6"/>
      <c r="I1369" s="6"/>
      <c r="K1369"/>
      <c r="L1369"/>
      <c r="M1369"/>
      <c r="N1369"/>
    </row>
    <row r="1370" spans="1:14" s="1" customFormat="1" ht="12.75">
      <c r="A1370" s="6"/>
      <c r="B1370" s="692"/>
      <c r="C1370" s="6"/>
      <c r="D1370" s="6"/>
      <c r="E1370" s="6"/>
      <c r="F1370" s="6"/>
      <c r="G1370" s="6"/>
      <c r="H1370" s="6"/>
      <c r="I1370" s="6"/>
      <c r="K1370"/>
      <c r="L1370"/>
      <c r="M1370"/>
      <c r="N1370"/>
    </row>
    <row r="1371" spans="1:14" s="1" customFormat="1" ht="12.75">
      <c r="A1371" s="6"/>
      <c r="B1371" s="692"/>
      <c r="C1371" s="6"/>
      <c r="D1371" s="6"/>
      <c r="E1371" s="6"/>
      <c r="F1371" s="6"/>
      <c r="G1371" s="6"/>
      <c r="H1371" s="6"/>
      <c r="I1371" s="6"/>
      <c r="K1371"/>
      <c r="L1371"/>
      <c r="M1371"/>
      <c r="N1371"/>
    </row>
    <row r="1372" spans="1:14" s="1" customFormat="1" ht="12.75">
      <c r="A1372" s="6"/>
      <c r="B1372" s="692"/>
      <c r="C1372" s="6"/>
      <c r="D1372" s="6"/>
      <c r="E1372" s="6"/>
      <c r="F1372" s="6"/>
      <c r="G1372" s="6"/>
      <c r="H1372" s="6"/>
      <c r="I1372" s="6"/>
      <c r="K1372"/>
      <c r="L1372"/>
      <c r="M1372"/>
      <c r="N1372"/>
    </row>
    <row r="1373" spans="1:14" s="1" customFormat="1" ht="12.75">
      <c r="A1373" s="6"/>
      <c r="B1373" s="692"/>
      <c r="C1373" s="6"/>
      <c r="D1373" s="6"/>
      <c r="E1373" s="6"/>
      <c r="F1373" s="6"/>
      <c r="G1373" s="6"/>
      <c r="H1373" s="6"/>
      <c r="I1373" s="6"/>
      <c r="K1373"/>
      <c r="L1373"/>
      <c r="M1373"/>
      <c r="N1373"/>
    </row>
    <row r="1374" spans="1:14" s="1" customFormat="1" ht="12.75">
      <c r="A1374" s="6"/>
      <c r="B1374" s="692"/>
      <c r="C1374" s="6"/>
      <c r="D1374" s="6"/>
      <c r="E1374" s="6"/>
      <c r="F1374" s="6"/>
      <c r="G1374" s="6"/>
      <c r="H1374" s="6"/>
      <c r="I1374" s="6"/>
      <c r="K1374"/>
      <c r="L1374"/>
      <c r="M1374"/>
      <c r="N1374"/>
    </row>
    <row r="1375" spans="1:14" s="1" customFormat="1" ht="12.75">
      <c r="A1375" s="6"/>
      <c r="B1375" s="692"/>
      <c r="C1375" s="6"/>
      <c r="D1375" s="6"/>
      <c r="E1375" s="6"/>
      <c r="F1375" s="6"/>
      <c r="G1375" s="6"/>
      <c r="H1375" s="6"/>
      <c r="I1375" s="6"/>
      <c r="K1375"/>
      <c r="L1375"/>
      <c r="M1375"/>
      <c r="N1375"/>
    </row>
    <row r="1376" spans="1:14" s="1" customFormat="1" ht="12.75">
      <c r="A1376" s="6"/>
      <c r="B1376" s="692"/>
      <c r="C1376" s="6"/>
      <c r="D1376" s="6"/>
      <c r="E1376" s="6"/>
      <c r="F1376" s="6"/>
      <c r="G1376" s="6"/>
      <c r="H1376" s="6"/>
      <c r="I1376" s="6"/>
      <c r="K1376"/>
      <c r="L1376"/>
      <c r="M1376"/>
      <c r="N1376"/>
    </row>
    <row r="1377" spans="1:14" s="1" customFormat="1" ht="12.75">
      <c r="A1377" s="6"/>
      <c r="B1377" s="692"/>
      <c r="C1377" s="6"/>
      <c r="D1377" s="6"/>
      <c r="E1377" s="6"/>
      <c r="F1377" s="6"/>
      <c r="G1377" s="6"/>
      <c r="H1377" s="6"/>
      <c r="I1377" s="6"/>
      <c r="K1377"/>
      <c r="L1377"/>
      <c r="M1377"/>
      <c r="N1377"/>
    </row>
    <row r="1378" spans="1:14" s="1" customFormat="1" ht="12.75">
      <c r="A1378" s="6"/>
      <c r="B1378" s="692"/>
      <c r="C1378" s="6"/>
      <c r="D1378" s="6"/>
      <c r="E1378" s="6"/>
      <c r="F1378" s="6"/>
      <c r="G1378" s="6"/>
      <c r="H1378" s="6"/>
      <c r="I1378" s="6"/>
      <c r="K1378"/>
      <c r="L1378"/>
      <c r="M1378"/>
      <c r="N1378"/>
    </row>
    <row r="1379" spans="1:14" s="1" customFormat="1" ht="12.75">
      <c r="A1379" s="6"/>
      <c r="B1379" s="692"/>
      <c r="C1379" s="6"/>
      <c r="D1379" s="6"/>
      <c r="E1379" s="6"/>
      <c r="F1379" s="6"/>
      <c r="G1379" s="6"/>
      <c r="H1379" s="6"/>
      <c r="I1379" s="6"/>
      <c r="K1379"/>
      <c r="L1379"/>
      <c r="M1379"/>
      <c r="N1379"/>
    </row>
    <row r="1380" spans="1:14" s="1" customFormat="1" ht="12.75">
      <c r="A1380" s="6"/>
      <c r="B1380" s="692"/>
      <c r="C1380" s="6"/>
      <c r="D1380" s="6"/>
      <c r="E1380" s="6"/>
      <c r="F1380" s="6"/>
      <c r="G1380" s="6"/>
      <c r="H1380" s="6"/>
      <c r="I1380" s="6"/>
      <c r="K1380"/>
      <c r="L1380"/>
      <c r="M1380"/>
      <c r="N1380"/>
    </row>
    <row r="1381" spans="1:14" s="1" customFormat="1" ht="12.75">
      <c r="A1381" s="6"/>
      <c r="B1381" s="692"/>
      <c r="C1381" s="6"/>
      <c r="D1381" s="6"/>
      <c r="E1381" s="6"/>
      <c r="F1381" s="6"/>
      <c r="G1381" s="6"/>
      <c r="H1381" s="6"/>
      <c r="I1381" s="6"/>
      <c r="K1381"/>
      <c r="L1381"/>
      <c r="M1381"/>
      <c r="N1381"/>
    </row>
    <row r="1382" spans="1:14" s="1" customFormat="1" ht="12.75">
      <c r="A1382" s="6"/>
      <c r="B1382" s="692"/>
      <c r="C1382" s="6"/>
      <c r="D1382" s="6"/>
      <c r="E1382" s="6"/>
      <c r="F1382" s="6"/>
      <c r="G1382" s="6"/>
      <c r="H1382" s="6"/>
      <c r="I1382" s="6"/>
      <c r="K1382"/>
      <c r="L1382"/>
      <c r="M1382"/>
      <c r="N1382"/>
    </row>
    <row r="1383" spans="1:14" s="1" customFormat="1" ht="12.75">
      <c r="A1383" s="6"/>
      <c r="B1383" s="692"/>
      <c r="C1383" s="6"/>
      <c r="D1383" s="6"/>
      <c r="E1383" s="6"/>
      <c r="F1383" s="6"/>
      <c r="G1383" s="6"/>
      <c r="H1383" s="6"/>
      <c r="I1383" s="6"/>
      <c r="K1383"/>
      <c r="L1383"/>
      <c r="M1383"/>
      <c r="N1383"/>
    </row>
    <row r="1384" spans="1:14" s="1" customFormat="1" ht="12.75">
      <c r="A1384" s="6"/>
      <c r="B1384" s="692"/>
      <c r="C1384" s="6"/>
      <c r="D1384" s="6"/>
      <c r="E1384" s="6"/>
      <c r="F1384" s="6"/>
      <c r="G1384" s="6"/>
      <c r="H1384" s="6"/>
      <c r="I1384" s="6"/>
      <c r="K1384"/>
      <c r="L1384"/>
      <c r="M1384"/>
      <c r="N1384"/>
    </row>
    <row r="1385" spans="1:14" s="1" customFormat="1" ht="12.75">
      <c r="A1385" s="6"/>
      <c r="B1385" s="692"/>
      <c r="C1385" s="6"/>
      <c r="D1385" s="6"/>
      <c r="E1385" s="6"/>
      <c r="F1385" s="6"/>
      <c r="G1385" s="6"/>
      <c r="H1385" s="6"/>
      <c r="I1385" s="6"/>
      <c r="K1385"/>
      <c r="L1385"/>
      <c r="M1385"/>
      <c r="N1385"/>
    </row>
    <row r="1386" spans="1:14" s="1" customFormat="1" ht="12.75">
      <c r="A1386" s="6"/>
      <c r="B1386" s="692"/>
      <c r="C1386" s="6"/>
      <c r="D1386" s="6"/>
      <c r="E1386" s="6"/>
      <c r="F1386" s="6"/>
      <c r="G1386" s="6"/>
      <c r="H1386" s="6"/>
      <c r="I1386" s="6"/>
      <c r="K1386"/>
      <c r="L1386"/>
      <c r="M1386"/>
      <c r="N1386"/>
    </row>
    <row r="1387" spans="1:14" s="1" customFormat="1" ht="12.75">
      <c r="A1387" s="6"/>
      <c r="B1387" s="692"/>
      <c r="C1387" s="6"/>
      <c r="D1387" s="6"/>
      <c r="E1387" s="6"/>
      <c r="F1387" s="6"/>
      <c r="G1387" s="6"/>
      <c r="H1387" s="6"/>
      <c r="I1387" s="6"/>
      <c r="K1387"/>
      <c r="L1387"/>
      <c r="M1387"/>
      <c r="N1387"/>
    </row>
    <row r="1388" spans="1:14" s="1" customFormat="1" ht="12.75">
      <c r="A1388" s="6"/>
      <c r="B1388" s="692"/>
      <c r="C1388" s="6"/>
      <c r="D1388" s="6"/>
      <c r="E1388" s="6"/>
      <c r="F1388" s="6"/>
      <c r="G1388" s="6"/>
      <c r="H1388" s="6"/>
      <c r="I1388" s="6"/>
      <c r="K1388"/>
      <c r="L1388"/>
      <c r="M1388"/>
      <c r="N1388"/>
    </row>
    <row r="1389" spans="1:14" s="1" customFormat="1" ht="12.75">
      <c r="A1389" s="6"/>
      <c r="B1389" s="692"/>
      <c r="C1389" s="6"/>
      <c r="D1389" s="6"/>
      <c r="E1389" s="6"/>
      <c r="F1389" s="6"/>
      <c r="G1389" s="6"/>
      <c r="H1389" s="6"/>
      <c r="I1389" s="6"/>
      <c r="K1389"/>
      <c r="L1389"/>
      <c r="M1389"/>
      <c r="N1389"/>
    </row>
    <row r="1390" spans="1:14" s="1" customFormat="1" ht="12.75">
      <c r="A1390" s="6"/>
      <c r="B1390" s="692"/>
      <c r="C1390" s="6"/>
      <c r="D1390" s="6"/>
      <c r="E1390" s="6"/>
      <c r="F1390" s="6"/>
      <c r="G1390" s="6"/>
      <c r="H1390" s="6"/>
      <c r="I1390" s="6"/>
      <c r="K1390"/>
      <c r="L1390"/>
      <c r="M1390"/>
      <c r="N1390"/>
    </row>
    <row r="1391" spans="1:14" s="1" customFormat="1" ht="12.75">
      <c r="A1391" s="6"/>
      <c r="B1391" s="692"/>
      <c r="C1391" s="6"/>
      <c r="D1391" s="6"/>
      <c r="E1391" s="6"/>
      <c r="F1391" s="6"/>
      <c r="G1391" s="6"/>
      <c r="H1391" s="6"/>
      <c r="I1391" s="6"/>
      <c r="K1391"/>
      <c r="L1391"/>
      <c r="M1391"/>
      <c r="N1391"/>
    </row>
    <row r="1392" spans="1:14" s="1" customFormat="1" ht="12.75">
      <c r="A1392" s="6"/>
      <c r="B1392" s="692"/>
      <c r="C1392" s="6"/>
      <c r="D1392" s="6"/>
      <c r="E1392" s="6"/>
      <c r="F1392" s="6"/>
      <c r="G1392" s="6"/>
      <c r="H1392" s="6"/>
      <c r="I1392" s="6"/>
      <c r="K1392"/>
      <c r="L1392"/>
      <c r="M1392"/>
      <c r="N1392"/>
    </row>
    <row r="1393" spans="1:14" s="1" customFormat="1" ht="12.75">
      <c r="A1393" s="6"/>
      <c r="B1393" s="692"/>
      <c r="C1393" s="6"/>
      <c r="D1393" s="6"/>
      <c r="E1393" s="6"/>
      <c r="F1393" s="6"/>
      <c r="G1393" s="6"/>
      <c r="H1393" s="6"/>
      <c r="I1393" s="6"/>
      <c r="K1393"/>
      <c r="L1393"/>
      <c r="M1393"/>
      <c r="N1393"/>
    </row>
    <row r="1394" spans="1:14" s="1" customFormat="1" ht="12.75">
      <c r="A1394" s="6"/>
      <c r="B1394" s="692"/>
      <c r="C1394" s="6"/>
      <c r="D1394" s="6"/>
      <c r="E1394" s="6"/>
      <c r="F1394" s="6"/>
      <c r="G1394" s="6"/>
      <c r="H1394" s="6"/>
      <c r="I1394" s="6"/>
      <c r="K1394"/>
      <c r="L1394"/>
      <c r="M1394"/>
      <c r="N1394"/>
    </row>
    <row r="1395" spans="1:14" s="1" customFormat="1" ht="12.75">
      <c r="A1395" s="6"/>
      <c r="B1395" s="692"/>
      <c r="C1395" s="6"/>
      <c r="D1395" s="6"/>
      <c r="E1395" s="6"/>
      <c r="F1395" s="6"/>
      <c r="G1395" s="6"/>
      <c r="H1395" s="6"/>
      <c r="I1395" s="6"/>
      <c r="K1395"/>
      <c r="L1395"/>
      <c r="M1395"/>
      <c r="N1395"/>
    </row>
    <row r="1396" spans="1:14" s="1" customFormat="1" ht="12.75">
      <c r="A1396" s="6"/>
      <c r="B1396" s="692"/>
      <c r="C1396" s="6"/>
      <c r="D1396" s="6"/>
      <c r="E1396" s="6"/>
      <c r="F1396" s="6"/>
      <c r="G1396" s="6"/>
      <c r="H1396" s="6"/>
      <c r="I1396" s="6"/>
      <c r="K1396"/>
      <c r="L1396"/>
      <c r="M1396"/>
      <c r="N1396"/>
    </row>
    <row r="1397" spans="1:14" s="1" customFormat="1" ht="12.75">
      <c r="A1397" s="6"/>
      <c r="B1397" s="692"/>
      <c r="C1397" s="6"/>
      <c r="D1397" s="6"/>
      <c r="E1397" s="6"/>
      <c r="F1397" s="6"/>
      <c r="G1397" s="6"/>
      <c r="H1397" s="6"/>
      <c r="I1397" s="6"/>
      <c r="K1397"/>
      <c r="L1397"/>
      <c r="M1397"/>
      <c r="N1397"/>
    </row>
    <row r="1398" spans="1:14" s="1" customFormat="1" ht="12.75">
      <c r="A1398" s="6"/>
      <c r="B1398" s="692"/>
      <c r="C1398" s="6"/>
      <c r="D1398" s="6"/>
      <c r="E1398" s="6"/>
      <c r="F1398" s="6"/>
      <c r="G1398" s="6"/>
      <c r="H1398" s="6"/>
      <c r="I1398" s="6"/>
      <c r="K1398"/>
      <c r="L1398"/>
      <c r="M1398"/>
      <c r="N1398"/>
    </row>
    <row r="1399" spans="1:14" s="1" customFormat="1" ht="12.75">
      <c r="A1399" s="6"/>
      <c r="B1399" s="692"/>
      <c r="C1399" s="6"/>
      <c r="D1399" s="6"/>
      <c r="E1399" s="6"/>
      <c r="F1399" s="6"/>
      <c r="G1399" s="6"/>
      <c r="H1399" s="6"/>
      <c r="I1399" s="6"/>
      <c r="K1399"/>
      <c r="L1399"/>
      <c r="M1399"/>
      <c r="N1399"/>
    </row>
    <row r="1400" spans="1:14" s="1" customFormat="1" ht="12.75">
      <c r="A1400" s="6"/>
      <c r="B1400" s="692"/>
      <c r="C1400" s="6"/>
      <c r="D1400" s="6"/>
      <c r="E1400" s="6"/>
      <c r="F1400" s="6"/>
      <c r="G1400" s="6"/>
      <c r="H1400" s="6"/>
      <c r="I1400" s="6"/>
      <c r="K1400"/>
      <c r="L1400"/>
      <c r="M1400"/>
      <c r="N1400"/>
    </row>
    <row r="1401" spans="1:14" s="1" customFormat="1" ht="12.75">
      <c r="A1401" s="6"/>
      <c r="B1401" s="692"/>
      <c r="C1401" s="6"/>
      <c r="D1401" s="6"/>
      <c r="E1401" s="6"/>
      <c r="F1401" s="6"/>
      <c r="G1401" s="6"/>
      <c r="H1401" s="6"/>
      <c r="I1401" s="6"/>
      <c r="K1401"/>
      <c r="L1401"/>
      <c r="M1401"/>
      <c r="N1401"/>
    </row>
    <row r="1402" spans="1:14" s="1" customFormat="1" ht="12.75">
      <c r="A1402" s="6"/>
      <c r="B1402" s="692"/>
      <c r="C1402" s="6"/>
      <c r="D1402" s="6"/>
      <c r="E1402" s="6"/>
      <c r="F1402" s="6"/>
      <c r="G1402" s="6"/>
      <c r="H1402" s="6"/>
      <c r="I1402" s="6"/>
      <c r="K1402"/>
      <c r="L1402"/>
      <c r="M1402"/>
      <c r="N1402"/>
    </row>
    <row r="1403" spans="1:14" s="1" customFormat="1" ht="12.75">
      <c r="A1403" s="6"/>
      <c r="B1403" s="692"/>
      <c r="C1403" s="6"/>
      <c r="D1403" s="6"/>
      <c r="E1403" s="6"/>
      <c r="F1403" s="6"/>
      <c r="G1403" s="6"/>
      <c r="H1403" s="6"/>
      <c r="I1403" s="6"/>
      <c r="K1403"/>
      <c r="L1403"/>
      <c r="M1403"/>
      <c r="N1403"/>
    </row>
    <row r="1404" spans="1:14" s="1" customFormat="1" ht="12.75">
      <c r="A1404" s="6"/>
      <c r="B1404" s="692"/>
      <c r="C1404" s="6"/>
      <c r="D1404" s="6"/>
      <c r="E1404" s="6"/>
      <c r="F1404" s="6"/>
      <c r="G1404" s="6"/>
      <c r="H1404" s="6"/>
      <c r="I1404" s="6"/>
      <c r="K1404"/>
      <c r="L1404"/>
      <c r="M1404"/>
      <c r="N1404"/>
    </row>
    <row r="1405" spans="1:14" s="1" customFormat="1" ht="12.75">
      <c r="A1405" s="6"/>
      <c r="B1405" s="692"/>
      <c r="C1405" s="6"/>
      <c r="D1405" s="6"/>
      <c r="E1405" s="6"/>
      <c r="F1405" s="6"/>
      <c r="G1405" s="6"/>
      <c r="H1405" s="6"/>
      <c r="I1405" s="6"/>
      <c r="K1405"/>
      <c r="L1405"/>
      <c r="M1405"/>
      <c r="N1405"/>
    </row>
    <row r="1406" spans="1:14" s="1" customFormat="1" ht="12.75">
      <c r="A1406" s="6"/>
      <c r="B1406" s="692"/>
      <c r="C1406" s="6"/>
      <c r="D1406" s="6"/>
      <c r="E1406" s="6"/>
      <c r="F1406" s="6"/>
      <c r="G1406" s="6"/>
      <c r="H1406" s="6"/>
      <c r="I1406" s="6"/>
      <c r="K1406"/>
      <c r="L1406"/>
      <c r="M1406"/>
      <c r="N1406"/>
    </row>
    <row r="1407" spans="1:14" s="1" customFormat="1" ht="12.75">
      <c r="A1407" s="6"/>
      <c r="B1407" s="692"/>
      <c r="C1407" s="6"/>
      <c r="D1407" s="6"/>
      <c r="E1407" s="6"/>
      <c r="F1407" s="6"/>
      <c r="G1407" s="6"/>
      <c r="H1407" s="6"/>
      <c r="I1407" s="6"/>
      <c r="K1407"/>
      <c r="L1407"/>
      <c r="M1407"/>
      <c r="N1407"/>
    </row>
    <row r="1408" spans="1:14" s="1" customFormat="1" ht="12.75">
      <c r="A1408" s="6"/>
      <c r="B1408" s="692"/>
      <c r="C1408" s="6"/>
      <c r="D1408" s="6"/>
      <c r="E1408" s="6"/>
      <c r="F1408" s="6"/>
      <c r="G1408" s="6"/>
      <c r="H1408" s="6"/>
      <c r="I1408" s="6"/>
      <c r="K1408"/>
      <c r="L1408"/>
      <c r="M1408"/>
      <c r="N1408"/>
    </row>
    <row r="1409" spans="1:14" s="1" customFormat="1" ht="12.75">
      <c r="A1409" s="6"/>
      <c r="B1409" s="692"/>
      <c r="C1409" s="6"/>
      <c r="D1409" s="6"/>
      <c r="E1409" s="6"/>
      <c r="F1409" s="6"/>
      <c r="G1409" s="6"/>
      <c r="H1409" s="6"/>
      <c r="I1409" s="6"/>
      <c r="K1409"/>
      <c r="L1409"/>
      <c r="M1409"/>
      <c r="N1409"/>
    </row>
    <row r="1410" spans="1:14" s="1" customFormat="1" ht="12.75">
      <c r="A1410" s="6"/>
      <c r="B1410" s="692"/>
      <c r="C1410" s="6"/>
      <c r="D1410" s="6"/>
      <c r="E1410" s="6"/>
      <c r="F1410" s="6"/>
      <c r="G1410" s="6"/>
      <c r="H1410" s="6"/>
      <c r="I1410" s="6"/>
      <c r="K1410"/>
      <c r="L1410"/>
      <c r="M1410"/>
      <c r="N1410"/>
    </row>
    <row r="1411" spans="1:14" s="1" customFormat="1" ht="12.75">
      <c r="A1411" s="6"/>
      <c r="B1411" s="692"/>
      <c r="C1411" s="6"/>
      <c r="D1411" s="6"/>
      <c r="E1411" s="6"/>
      <c r="F1411" s="6"/>
      <c r="G1411" s="6"/>
      <c r="H1411" s="6"/>
      <c r="I1411" s="6"/>
      <c r="K1411"/>
      <c r="L1411"/>
      <c r="M1411"/>
      <c r="N1411"/>
    </row>
    <row r="1412" spans="1:14" s="1" customFormat="1" ht="12.75">
      <c r="A1412" s="6"/>
      <c r="B1412" s="692"/>
      <c r="C1412" s="6"/>
      <c r="D1412" s="6"/>
      <c r="E1412" s="6"/>
      <c r="F1412" s="6"/>
      <c r="G1412" s="6"/>
      <c r="H1412" s="6"/>
      <c r="I1412" s="6"/>
      <c r="K1412"/>
      <c r="L1412"/>
      <c r="M1412"/>
      <c r="N1412"/>
    </row>
    <row r="1413" spans="1:14" s="1" customFormat="1" ht="12.75">
      <c r="A1413" s="6"/>
      <c r="B1413" s="692"/>
      <c r="C1413" s="6"/>
      <c r="D1413" s="6"/>
      <c r="E1413" s="6"/>
      <c r="F1413" s="6"/>
      <c r="G1413" s="6"/>
      <c r="H1413" s="6"/>
      <c r="I1413" s="6"/>
      <c r="K1413"/>
      <c r="L1413"/>
      <c r="M1413"/>
      <c r="N1413"/>
    </row>
    <row r="1414" spans="1:14" s="1" customFormat="1" ht="12.75">
      <c r="A1414" s="6"/>
      <c r="B1414" s="692"/>
      <c r="C1414" s="6"/>
      <c r="D1414" s="6"/>
      <c r="E1414" s="6"/>
      <c r="F1414" s="6"/>
      <c r="G1414" s="6"/>
      <c r="H1414" s="6"/>
      <c r="I1414" s="6"/>
      <c r="K1414"/>
      <c r="L1414"/>
      <c r="M1414"/>
      <c r="N1414"/>
    </row>
    <row r="1415" spans="1:14" s="1" customFormat="1" ht="12.75">
      <c r="A1415" s="6"/>
      <c r="B1415" s="692"/>
      <c r="C1415" s="6"/>
      <c r="D1415" s="6"/>
      <c r="E1415" s="6"/>
      <c r="F1415" s="6"/>
      <c r="G1415" s="6"/>
      <c r="H1415" s="6"/>
      <c r="I1415" s="6"/>
      <c r="K1415"/>
      <c r="L1415"/>
      <c r="M1415"/>
      <c r="N1415"/>
    </row>
    <row r="1416" spans="1:14" s="1" customFormat="1" ht="12.75">
      <c r="A1416" s="6"/>
      <c r="B1416" s="692"/>
      <c r="C1416" s="6"/>
      <c r="D1416" s="6"/>
      <c r="E1416" s="6"/>
      <c r="F1416" s="6"/>
      <c r="G1416" s="6"/>
      <c r="H1416" s="6"/>
      <c r="I1416" s="6"/>
      <c r="K1416"/>
      <c r="L1416"/>
      <c r="M1416"/>
      <c r="N1416"/>
    </row>
    <row r="1417" spans="1:14" s="1" customFormat="1" ht="12.75">
      <c r="A1417" s="6"/>
      <c r="B1417" s="692"/>
      <c r="C1417" s="6"/>
      <c r="D1417" s="6"/>
      <c r="E1417" s="6"/>
      <c r="F1417" s="6"/>
      <c r="G1417" s="6"/>
      <c r="H1417" s="6"/>
      <c r="I1417" s="6"/>
      <c r="K1417"/>
      <c r="L1417"/>
      <c r="M1417"/>
      <c r="N1417"/>
    </row>
    <row r="1418" spans="1:14" s="1" customFormat="1" ht="12.75">
      <c r="A1418" s="6"/>
      <c r="B1418" s="692"/>
      <c r="C1418" s="6"/>
      <c r="D1418" s="6"/>
      <c r="E1418" s="6"/>
      <c r="F1418" s="6"/>
      <c r="G1418" s="6"/>
      <c r="H1418" s="6"/>
      <c r="I1418" s="6"/>
      <c r="K1418"/>
      <c r="L1418"/>
      <c r="M1418"/>
      <c r="N1418"/>
    </row>
    <row r="1419" spans="1:14" s="1" customFormat="1" ht="12.75">
      <c r="A1419" s="6"/>
      <c r="B1419" s="692"/>
      <c r="C1419" s="6"/>
      <c r="D1419" s="6"/>
      <c r="E1419" s="6"/>
      <c r="F1419" s="6"/>
      <c r="G1419" s="6"/>
      <c r="H1419" s="6"/>
      <c r="I1419" s="6"/>
      <c r="K1419"/>
      <c r="L1419"/>
      <c r="M1419"/>
      <c r="N1419"/>
    </row>
    <row r="1420" spans="1:14" s="1" customFormat="1" ht="12.75">
      <c r="A1420" s="6"/>
      <c r="B1420" s="692"/>
      <c r="C1420" s="6"/>
      <c r="D1420" s="6"/>
      <c r="E1420" s="6"/>
      <c r="F1420" s="6"/>
      <c r="G1420" s="6"/>
      <c r="H1420" s="6"/>
      <c r="I1420" s="6"/>
      <c r="K1420"/>
      <c r="L1420"/>
      <c r="M1420"/>
      <c r="N1420"/>
    </row>
    <row r="1421" spans="1:14" s="1" customFormat="1" ht="12.75">
      <c r="A1421" s="6"/>
      <c r="B1421" s="692"/>
      <c r="C1421" s="6"/>
      <c r="D1421" s="6"/>
      <c r="E1421" s="6"/>
      <c r="F1421" s="6"/>
      <c r="G1421" s="6"/>
      <c r="H1421" s="6"/>
      <c r="I1421" s="6"/>
      <c r="K1421"/>
      <c r="L1421"/>
      <c r="M1421"/>
      <c r="N1421"/>
    </row>
    <row r="1422" spans="1:14" s="1" customFormat="1" ht="12.75">
      <c r="A1422" s="6"/>
      <c r="B1422" s="692"/>
      <c r="C1422" s="6"/>
      <c r="D1422" s="6"/>
      <c r="E1422" s="6"/>
      <c r="F1422" s="6"/>
      <c r="G1422" s="6"/>
      <c r="H1422" s="6"/>
      <c r="I1422" s="6"/>
      <c r="K1422"/>
      <c r="L1422"/>
      <c r="M1422"/>
      <c r="N1422"/>
    </row>
    <row r="1423" spans="1:14" s="1" customFormat="1" ht="12.75">
      <c r="A1423" s="6"/>
      <c r="B1423" s="692"/>
      <c r="C1423" s="6"/>
      <c r="D1423" s="6"/>
      <c r="E1423" s="6"/>
      <c r="F1423" s="6"/>
      <c r="G1423" s="6"/>
      <c r="H1423" s="6"/>
      <c r="I1423" s="6"/>
      <c r="K1423"/>
      <c r="L1423"/>
      <c r="M1423"/>
      <c r="N1423"/>
    </row>
    <row r="1424" spans="1:14" s="1" customFormat="1" ht="12.75">
      <c r="A1424" s="6"/>
      <c r="B1424" s="692"/>
      <c r="C1424" s="6"/>
      <c r="D1424" s="6"/>
      <c r="E1424" s="6"/>
      <c r="F1424" s="6"/>
      <c r="G1424" s="6"/>
      <c r="H1424" s="6"/>
      <c r="I1424" s="6"/>
      <c r="K1424"/>
      <c r="L1424"/>
      <c r="M1424"/>
      <c r="N1424"/>
    </row>
    <row r="1425" spans="1:14" s="1" customFormat="1" ht="12.75">
      <c r="A1425" s="6"/>
      <c r="B1425" s="692"/>
      <c r="C1425" s="6"/>
      <c r="D1425" s="6"/>
      <c r="E1425" s="6"/>
      <c r="F1425" s="6"/>
      <c r="G1425" s="6"/>
      <c r="H1425" s="6"/>
      <c r="I1425" s="6"/>
      <c r="K1425"/>
      <c r="L1425"/>
      <c r="M1425"/>
      <c r="N1425"/>
    </row>
    <row r="1426" spans="1:14" s="1" customFormat="1" ht="12.75">
      <c r="A1426" s="6"/>
      <c r="B1426" s="692"/>
      <c r="C1426" s="6"/>
      <c r="D1426" s="6"/>
      <c r="E1426" s="6"/>
      <c r="F1426" s="6"/>
      <c r="G1426" s="6"/>
      <c r="H1426" s="6"/>
      <c r="I1426" s="6"/>
      <c r="K1426"/>
      <c r="L1426"/>
      <c r="M1426"/>
      <c r="N1426"/>
    </row>
    <row r="1427" spans="1:14" s="1" customFormat="1" ht="12.75">
      <c r="A1427" s="6"/>
      <c r="B1427" s="692"/>
      <c r="C1427" s="6"/>
      <c r="D1427" s="6"/>
      <c r="E1427" s="6"/>
      <c r="F1427" s="6"/>
      <c r="G1427" s="6"/>
      <c r="H1427" s="6"/>
      <c r="I1427" s="6"/>
      <c r="K1427"/>
      <c r="L1427"/>
      <c r="M1427"/>
      <c r="N1427"/>
    </row>
    <row r="1428" spans="1:14" s="1" customFormat="1" ht="12.75">
      <c r="A1428" s="6"/>
      <c r="B1428" s="692"/>
      <c r="C1428" s="6"/>
      <c r="D1428" s="6"/>
      <c r="E1428" s="6"/>
      <c r="F1428" s="6"/>
      <c r="G1428" s="6"/>
      <c r="H1428" s="6"/>
      <c r="I1428" s="6"/>
      <c r="K1428"/>
      <c r="L1428"/>
      <c r="M1428"/>
      <c r="N1428"/>
    </row>
    <row r="1429" spans="1:14" s="1" customFormat="1" ht="12.75">
      <c r="A1429" s="6"/>
      <c r="B1429" s="692"/>
      <c r="C1429" s="6"/>
      <c r="D1429" s="6"/>
      <c r="E1429" s="6"/>
      <c r="F1429" s="6"/>
      <c r="G1429" s="6"/>
      <c r="H1429" s="6"/>
      <c r="I1429" s="6"/>
      <c r="K1429"/>
      <c r="L1429"/>
      <c r="M1429"/>
      <c r="N1429"/>
    </row>
    <row r="1430" spans="1:14" s="1" customFormat="1" ht="12.75">
      <c r="A1430" s="6"/>
      <c r="B1430" s="692"/>
      <c r="C1430" s="6"/>
      <c r="D1430" s="6"/>
      <c r="E1430" s="6"/>
      <c r="F1430" s="6"/>
      <c r="G1430" s="6"/>
      <c r="H1430" s="6"/>
      <c r="I1430" s="6"/>
      <c r="K1430"/>
      <c r="L1430"/>
      <c r="M1430"/>
      <c r="N1430"/>
    </row>
    <row r="1431" spans="1:14" s="1" customFormat="1" ht="12.75">
      <c r="A1431" s="6"/>
      <c r="B1431" s="692"/>
      <c r="C1431" s="6"/>
      <c r="D1431" s="6"/>
      <c r="E1431" s="6"/>
      <c r="F1431" s="6"/>
      <c r="G1431" s="6"/>
      <c r="H1431" s="6"/>
      <c r="I1431" s="6"/>
      <c r="K1431"/>
      <c r="L1431"/>
      <c r="M1431"/>
      <c r="N1431"/>
    </row>
    <row r="1432" spans="1:14" s="1" customFormat="1" ht="12.75">
      <c r="A1432" s="6"/>
      <c r="B1432" s="692"/>
      <c r="C1432" s="6"/>
      <c r="D1432" s="6"/>
      <c r="E1432" s="6"/>
      <c r="F1432" s="6"/>
      <c r="G1432" s="6"/>
      <c r="H1432" s="6"/>
      <c r="I1432" s="6"/>
      <c r="K1432"/>
      <c r="L1432"/>
      <c r="M1432"/>
      <c r="N1432"/>
    </row>
    <row r="1433" spans="1:14" s="1" customFormat="1" ht="12.75">
      <c r="A1433" s="6"/>
      <c r="B1433" s="692"/>
      <c r="C1433" s="6"/>
      <c r="D1433" s="6"/>
      <c r="E1433" s="6"/>
      <c r="F1433" s="6"/>
      <c r="G1433" s="6"/>
      <c r="H1433" s="6"/>
      <c r="I1433" s="6"/>
      <c r="K1433"/>
      <c r="L1433"/>
      <c r="M1433"/>
      <c r="N1433"/>
    </row>
    <row r="1434" spans="1:14" s="1" customFormat="1" ht="12.75">
      <c r="A1434" s="6"/>
      <c r="B1434" s="692"/>
      <c r="C1434" s="6"/>
      <c r="D1434" s="6"/>
      <c r="E1434" s="6"/>
      <c r="F1434" s="6"/>
      <c r="G1434" s="6"/>
      <c r="H1434" s="6"/>
      <c r="I1434" s="6"/>
      <c r="K1434"/>
      <c r="L1434"/>
      <c r="M1434"/>
      <c r="N1434"/>
    </row>
    <row r="1435" spans="1:14" s="1" customFormat="1" ht="12.75">
      <c r="A1435" s="6"/>
      <c r="B1435" s="692"/>
      <c r="C1435" s="6"/>
      <c r="D1435" s="6"/>
      <c r="E1435" s="6"/>
      <c r="F1435" s="6"/>
      <c r="G1435" s="6"/>
      <c r="H1435" s="6"/>
      <c r="I1435" s="6"/>
      <c r="K1435"/>
      <c r="L1435"/>
      <c r="M1435"/>
      <c r="N1435"/>
    </row>
    <row r="1436" spans="1:14" s="1" customFormat="1" ht="12.75">
      <c r="A1436" s="6"/>
      <c r="B1436" s="692"/>
      <c r="C1436" s="6"/>
      <c r="D1436" s="6"/>
      <c r="E1436" s="6"/>
      <c r="F1436" s="6"/>
      <c r="G1436" s="6"/>
      <c r="H1436" s="6"/>
      <c r="I1436" s="6"/>
      <c r="K1436"/>
      <c r="L1436"/>
      <c r="M1436"/>
      <c r="N1436"/>
    </row>
    <row r="1437" spans="1:14" s="1" customFormat="1" ht="12.75">
      <c r="A1437" s="6"/>
      <c r="B1437" s="692"/>
      <c r="C1437" s="6"/>
      <c r="D1437" s="6"/>
      <c r="E1437" s="6"/>
      <c r="F1437" s="6"/>
      <c r="G1437" s="6"/>
      <c r="H1437" s="6"/>
      <c r="I1437" s="6"/>
      <c r="K1437"/>
      <c r="L1437"/>
      <c r="M1437"/>
      <c r="N1437"/>
    </row>
    <row r="1438" spans="1:14" s="1" customFormat="1" ht="12.75">
      <c r="A1438" s="6"/>
      <c r="B1438" s="692"/>
      <c r="C1438" s="6"/>
      <c r="D1438" s="6"/>
      <c r="E1438" s="6"/>
      <c r="F1438" s="6"/>
      <c r="G1438" s="6"/>
      <c r="H1438" s="6"/>
      <c r="I1438" s="6"/>
      <c r="K1438"/>
      <c r="L1438"/>
      <c r="M1438"/>
      <c r="N1438"/>
    </row>
    <row r="1439" spans="1:14" s="1" customFormat="1" ht="12.75">
      <c r="A1439" s="6"/>
      <c r="B1439" s="692"/>
      <c r="C1439" s="6"/>
      <c r="D1439" s="6"/>
      <c r="E1439" s="6"/>
      <c r="F1439" s="6"/>
      <c r="G1439" s="6"/>
      <c r="H1439" s="6"/>
      <c r="I1439" s="6"/>
      <c r="K1439"/>
      <c r="L1439"/>
      <c r="M1439"/>
      <c r="N1439"/>
    </row>
    <row r="1440" spans="1:14" s="1" customFormat="1" ht="12.75">
      <c r="A1440" s="6"/>
      <c r="B1440" s="692"/>
      <c r="C1440" s="6"/>
      <c r="D1440" s="6"/>
      <c r="E1440" s="6"/>
      <c r="F1440" s="6"/>
      <c r="G1440" s="6"/>
      <c r="H1440" s="6"/>
      <c r="I1440" s="6"/>
      <c r="K1440"/>
      <c r="L1440"/>
      <c r="M1440"/>
      <c r="N1440"/>
    </row>
    <row r="1441" spans="1:14" s="1" customFormat="1" ht="12.75">
      <c r="A1441" s="6"/>
      <c r="B1441" s="692"/>
      <c r="C1441" s="6"/>
      <c r="D1441" s="6"/>
      <c r="E1441" s="6"/>
      <c r="F1441" s="6"/>
      <c r="G1441" s="6"/>
      <c r="H1441" s="6"/>
      <c r="I1441" s="6"/>
      <c r="K1441"/>
      <c r="L1441"/>
      <c r="M1441"/>
      <c r="N1441"/>
    </row>
    <row r="1442" spans="1:14" s="1" customFormat="1" ht="12.75">
      <c r="A1442" s="6"/>
      <c r="B1442" s="692"/>
      <c r="C1442" s="6"/>
      <c r="D1442" s="6"/>
      <c r="E1442" s="6"/>
      <c r="F1442" s="6"/>
      <c r="G1442" s="6"/>
      <c r="H1442" s="6"/>
      <c r="I1442" s="6"/>
      <c r="K1442"/>
      <c r="L1442"/>
      <c r="M1442"/>
      <c r="N1442"/>
    </row>
    <row r="1443" spans="1:14" s="1" customFormat="1" ht="12.75">
      <c r="A1443" s="6"/>
      <c r="B1443" s="692"/>
      <c r="C1443" s="6"/>
      <c r="D1443" s="6"/>
      <c r="E1443" s="6"/>
      <c r="F1443" s="6"/>
      <c r="G1443" s="6"/>
      <c r="H1443" s="6"/>
      <c r="I1443" s="6"/>
      <c r="K1443"/>
      <c r="L1443"/>
      <c r="M1443"/>
      <c r="N1443"/>
    </row>
    <row r="1444" spans="1:14" s="1" customFormat="1" ht="12.75">
      <c r="A1444" s="6"/>
      <c r="B1444" s="692"/>
      <c r="C1444" s="6"/>
      <c r="D1444" s="6"/>
      <c r="E1444" s="6"/>
      <c r="F1444" s="6"/>
      <c r="G1444" s="6"/>
      <c r="H1444" s="6"/>
      <c r="I1444" s="6"/>
      <c r="K1444"/>
      <c r="L1444"/>
      <c r="M1444"/>
      <c r="N1444"/>
    </row>
    <row r="1445" spans="1:14" s="1" customFormat="1" ht="12.75">
      <c r="A1445" s="6"/>
      <c r="B1445" s="692"/>
      <c r="C1445" s="6"/>
      <c r="D1445" s="6"/>
      <c r="E1445" s="6"/>
      <c r="F1445" s="6"/>
      <c r="G1445" s="6"/>
      <c r="H1445" s="6"/>
      <c r="I1445" s="6"/>
      <c r="K1445"/>
      <c r="L1445"/>
      <c r="M1445"/>
      <c r="N1445"/>
    </row>
    <row r="1446" spans="1:14" s="1" customFormat="1" ht="12.75">
      <c r="A1446" s="6"/>
      <c r="B1446" s="692"/>
      <c r="C1446" s="6"/>
      <c r="D1446" s="6"/>
      <c r="E1446" s="6"/>
      <c r="F1446" s="6"/>
      <c r="G1446" s="6"/>
      <c r="H1446" s="6"/>
      <c r="I1446" s="6"/>
      <c r="K1446"/>
      <c r="L1446"/>
      <c r="M1446"/>
      <c r="N1446"/>
    </row>
    <row r="1447" spans="1:14" s="1" customFormat="1" ht="12.75">
      <c r="A1447" s="6"/>
      <c r="B1447" s="692"/>
      <c r="C1447" s="6"/>
      <c r="D1447" s="6"/>
      <c r="E1447" s="6"/>
      <c r="F1447" s="6"/>
      <c r="G1447" s="6"/>
      <c r="H1447" s="6"/>
      <c r="I1447" s="6"/>
      <c r="K1447"/>
      <c r="L1447"/>
      <c r="M1447"/>
      <c r="N1447"/>
    </row>
    <row r="1448" spans="1:14" s="1" customFormat="1" ht="12.75">
      <c r="A1448" s="6"/>
      <c r="B1448" s="692"/>
      <c r="C1448" s="6"/>
      <c r="D1448" s="6"/>
      <c r="E1448" s="6"/>
      <c r="F1448" s="6"/>
      <c r="G1448" s="6"/>
      <c r="H1448" s="6"/>
      <c r="I1448" s="6"/>
      <c r="K1448"/>
      <c r="L1448"/>
      <c r="M1448"/>
      <c r="N1448"/>
    </row>
    <row r="1449" spans="1:14" s="1" customFormat="1" ht="12.75">
      <c r="A1449" s="6"/>
      <c r="B1449" s="692"/>
      <c r="C1449" s="6"/>
      <c r="D1449" s="6"/>
      <c r="E1449" s="6"/>
      <c r="F1449" s="6"/>
      <c r="G1449" s="6"/>
      <c r="H1449" s="6"/>
      <c r="I1449" s="6"/>
      <c r="K1449"/>
      <c r="L1449"/>
      <c r="M1449"/>
      <c r="N1449"/>
    </row>
    <row r="1450" spans="1:14" s="1" customFormat="1" ht="12.75">
      <c r="A1450" s="6"/>
      <c r="B1450" s="692"/>
      <c r="C1450" s="6"/>
      <c r="D1450" s="6"/>
      <c r="E1450" s="6"/>
      <c r="F1450" s="6"/>
      <c r="G1450" s="6"/>
      <c r="H1450" s="6"/>
      <c r="I1450" s="6"/>
      <c r="K1450"/>
      <c r="L1450"/>
      <c r="M1450"/>
      <c r="N1450"/>
    </row>
    <row r="1451" spans="1:14" s="1" customFormat="1" ht="12.75">
      <c r="A1451" s="6"/>
      <c r="B1451" s="692"/>
      <c r="C1451" s="6"/>
      <c r="D1451" s="6"/>
      <c r="E1451" s="6"/>
      <c r="F1451" s="6"/>
      <c r="G1451" s="6"/>
      <c r="H1451" s="6"/>
      <c r="I1451" s="6"/>
      <c r="K1451"/>
      <c r="L1451"/>
      <c r="M1451"/>
      <c r="N1451"/>
    </row>
    <row r="1452" spans="1:14" s="1" customFormat="1" ht="12.75">
      <c r="A1452" s="6"/>
      <c r="B1452" s="692"/>
      <c r="C1452" s="6"/>
      <c r="D1452" s="6"/>
      <c r="E1452" s="6"/>
      <c r="F1452" s="6"/>
      <c r="G1452" s="6"/>
      <c r="H1452" s="6"/>
      <c r="I1452" s="6"/>
      <c r="K1452"/>
      <c r="L1452"/>
      <c r="M1452"/>
      <c r="N1452"/>
    </row>
    <row r="1453" spans="1:14" s="1" customFormat="1" ht="12.75">
      <c r="A1453" s="6"/>
      <c r="B1453" s="692"/>
      <c r="C1453" s="6"/>
      <c r="D1453" s="6"/>
      <c r="E1453" s="6"/>
      <c r="F1453" s="6"/>
      <c r="G1453" s="6"/>
      <c r="H1453" s="6"/>
      <c r="I1453" s="6"/>
      <c r="K1453"/>
      <c r="L1453"/>
      <c r="M1453"/>
      <c r="N1453"/>
    </row>
    <row r="1454" spans="1:14" s="1" customFormat="1" ht="12.75">
      <c r="A1454" s="6"/>
      <c r="B1454" s="692"/>
      <c r="C1454" s="6"/>
      <c r="D1454" s="6"/>
      <c r="E1454" s="6"/>
      <c r="F1454" s="6"/>
      <c r="G1454" s="6"/>
      <c r="H1454" s="6"/>
      <c r="I1454" s="6"/>
      <c r="K1454"/>
      <c r="L1454"/>
      <c r="M1454"/>
      <c r="N1454"/>
    </row>
    <row r="1455" spans="1:14" s="1" customFormat="1" ht="12.75">
      <c r="A1455" s="6"/>
      <c r="B1455" s="692"/>
      <c r="C1455" s="6"/>
      <c r="D1455" s="6"/>
      <c r="E1455" s="6"/>
      <c r="F1455" s="6"/>
      <c r="G1455" s="6"/>
      <c r="H1455" s="6"/>
      <c r="I1455" s="6"/>
      <c r="K1455"/>
      <c r="L1455"/>
      <c r="M1455"/>
      <c r="N1455"/>
    </row>
    <row r="1456" spans="1:14" s="1" customFormat="1" ht="12.75">
      <c r="A1456" s="6"/>
      <c r="B1456" s="692"/>
      <c r="C1456" s="6"/>
      <c r="D1456" s="6"/>
      <c r="E1456" s="6"/>
      <c r="F1456" s="6"/>
      <c r="G1456" s="6"/>
      <c r="H1456" s="6"/>
      <c r="I1456" s="6"/>
      <c r="K1456"/>
      <c r="L1456"/>
      <c r="M1456"/>
      <c r="N1456"/>
    </row>
    <row r="1457" spans="1:14" s="1" customFormat="1" ht="12.75">
      <c r="A1457" s="6"/>
      <c r="B1457" s="692"/>
      <c r="C1457" s="6"/>
      <c r="D1457" s="6"/>
      <c r="E1457" s="6"/>
      <c r="F1457" s="6"/>
      <c r="G1457" s="6"/>
      <c r="H1457" s="6"/>
      <c r="I1457" s="6"/>
      <c r="K1457"/>
      <c r="L1457"/>
      <c r="M1457"/>
      <c r="N1457"/>
    </row>
    <row r="1458" spans="1:14" s="1" customFormat="1" ht="12.75">
      <c r="A1458" s="6"/>
      <c r="B1458" s="692"/>
      <c r="C1458" s="6"/>
      <c r="D1458" s="6"/>
      <c r="E1458" s="6"/>
      <c r="F1458" s="6"/>
      <c r="G1458" s="6"/>
      <c r="H1458" s="6"/>
      <c r="I1458" s="6"/>
      <c r="K1458"/>
      <c r="L1458"/>
      <c r="M1458"/>
      <c r="N1458"/>
    </row>
    <row r="1459" spans="1:14" s="1" customFormat="1" ht="12.75">
      <c r="A1459" s="6"/>
      <c r="B1459" s="692"/>
      <c r="C1459" s="6"/>
      <c r="D1459" s="6"/>
      <c r="E1459" s="6"/>
      <c r="F1459" s="6"/>
      <c r="G1459" s="6"/>
      <c r="H1459" s="6"/>
      <c r="I1459" s="6"/>
      <c r="K1459"/>
      <c r="L1459"/>
      <c r="M1459"/>
      <c r="N1459"/>
    </row>
    <row r="1460" spans="1:14" s="1" customFormat="1" ht="12.75">
      <c r="A1460" s="6"/>
      <c r="B1460" s="692"/>
      <c r="C1460" s="6"/>
      <c r="D1460" s="6"/>
      <c r="E1460" s="6"/>
      <c r="F1460" s="6"/>
      <c r="G1460" s="6"/>
      <c r="H1460" s="6"/>
      <c r="I1460" s="6"/>
      <c r="K1460"/>
      <c r="L1460"/>
      <c r="M1460"/>
      <c r="N1460"/>
    </row>
    <row r="1461" spans="1:14" s="1" customFormat="1" ht="12.75">
      <c r="A1461" s="6"/>
      <c r="B1461" s="692"/>
      <c r="C1461" s="6"/>
      <c r="D1461" s="6"/>
      <c r="E1461" s="6"/>
      <c r="F1461" s="6"/>
      <c r="G1461" s="6"/>
      <c r="H1461" s="6"/>
      <c r="I1461" s="6"/>
      <c r="K1461"/>
      <c r="L1461"/>
      <c r="M1461"/>
      <c r="N1461"/>
    </row>
    <row r="1462" spans="1:14" s="1" customFormat="1" ht="12.75">
      <c r="A1462" s="6"/>
      <c r="B1462" s="692"/>
      <c r="C1462" s="6"/>
      <c r="D1462" s="6"/>
      <c r="E1462" s="6"/>
      <c r="F1462" s="6"/>
      <c r="G1462" s="6"/>
      <c r="H1462" s="6"/>
      <c r="I1462" s="6"/>
      <c r="K1462"/>
      <c r="L1462"/>
      <c r="M1462"/>
      <c r="N1462"/>
    </row>
    <row r="1463" spans="1:14" s="1" customFormat="1" ht="12.75">
      <c r="A1463" s="6"/>
      <c r="B1463" s="692"/>
      <c r="C1463" s="6"/>
      <c r="D1463" s="6"/>
      <c r="E1463" s="6"/>
      <c r="F1463" s="6"/>
      <c r="G1463" s="6"/>
      <c r="H1463" s="6"/>
      <c r="I1463" s="6"/>
      <c r="K1463"/>
      <c r="L1463"/>
      <c r="M1463"/>
      <c r="N1463"/>
    </row>
    <row r="1464" spans="1:14" s="1" customFormat="1" ht="12.75">
      <c r="A1464" s="6"/>
      <c r="B1464" s="692"/>
      <c r="C1464" s="6"/>
      <c r="D1464" s="6"/>
      <c r="E1464" s="6"/>
      <c r="F1464" s="6"/>
      <c r="G1464" s="6"/>
      <c r="H1464" s="6"/>
      <c r="I1464" s="6"/>
      <c r="K1464"/>
      <c r="L1464"/>
      <c r="M1464"/>
      <c r="N1464"/>
    </row>
    <row r="1465" spans="1:14" s="1" customFormat="1" ht="12.75">
      <c r="A1465" s="6"/>
      <c r="B1465" s="692"/>
      <c r="C1465" s="6"/>
      <c r="D1465" s="6"/>
      <c r="E1465" s="6"/>
      <c r="F1465" s="6"/>
      <c r="G1465" s="6"/>
      <c r="H1465" s="6"/>
      <c r="I1465" s="6"/>
      <c r="K1465"/>
      <c r="L1465"/>
      <c r="M1465"/>
      <c r="N1465"/>
    </row>
    <row r="1466" spans="1:14" s="1" customFormat="1" ht="12.75">
      <c r="A1466" s="6"/>
      <c r="B1466" s="692"/>
      <c r="C1466" s="6"/>
      <c r="D1466" s="6"/>
      <c r="E1466" s="6"/>
      <c r="F1466" s="6"/>
      <c r="G1466" s="6"/>
      <c r="H1466" s="6"/>
      <c r="I1466" s="6"/>
      <c r="K1466"/>
      <c r="L1466"/>
      <c r="M1466"/>
      <c r="N1466"/>
    </row>
    <row r="1467" spans="1:14" s="1" customFormat="1" ht="12.75">
      <c r="A1467" s="6"/>
      <c r="B1467" s="692"/>
      <c r="C1467" s="6"/>
      <c r="D1467" s="6"/>
      <c r="E1467" s="6"/>
      <c r="F1467" s="6"/>
      <c r="G1467" s="6"/>
      <c r="H1467" s="6"/>
      <c r="I1467" s="6"/>
      <c r="K1467"/>
      <c r="L1467"/>
      <c r="M1467"/>
      <c r="N1467"/>
    </row>
    <row r="1468" spans="1:14" s="1" customFormat="1" ht="12.75">
      <c r="A1468" s="6"/>
      <c r="B1468" s="692"/>
      <c r="C1468" s="6"/>
      <c r="D1468" s="6"/>
      <c r="E1468" s="6"/>
      <c r="F1468" s="6"/>
      <c r="G1468" s="6"/>
      <c r="H1468" s="6"/>
      <c r="I1468" s="6"/>
      <c r="K1468"/>
      <c r="L1468"/>
      <c r="M1468"/>
      <c r="N1468"/>
    </row>
    <row r="1469" spans="1:14" s="1" customFormat="1" ht="12.75">
      <c r="A1469" s="6"/>
      <c r="B1469" s="692"/>
      <c r="C1469" s="6"/>
      <c r="D1469" s="6"/>
      <c r="E1469" s="6"/>
      <c r="F1469" s="6"/>
      <c r="G1469" s="6"/>
      <c r="H1469" s="6"/>
      <c r="I1469" s="6"/>
      <c r="K1469"/>
      <c r="L1469"/>
      <c r="M1469"/>
      <c r="N1469"/>
    </row>
    <row r="1470" spans="1:14" s="1" customFormat="1" ht="12.75">
      <c r="A1470" s="6"/>
      <c r="B1470" s="692"/>
      <c r="C1470" s="6"/>
      <c r="D1470" s="6"/>
      <c r="E1470" s="6"/>
      <c r="F1470" s="6"/>
      <c r="G1470" s="6"/>
      <c r="H1470" s="6"/>
      <c r="I1470" s="6"/>
      <c r="K1470"/>
      <c r="L1470"/>
      <c r="M1470"/>
      <c r="N1470"/>
    </row>
    <row r="1471" spans="1:14" s="1" customFormat="1" ht="12.75">
      <c r="A1471" s="6"/>
      <c r="B1471" s="692"/>
      <c r="C1471" s="6"/>
      <c r="D1471" s="6"/>
      <c r="E1471" s="6"/>
      <c r="F1471" s="6"/>
      <c r="G1471" s="6"/>
      <c r="H1471" s="6"/>
      <c r="I1471" s="6"/>
      <c r="K1471"/>
      <c r="L1471"/>
      <c r="M1471"/>
      <c r="N1471"/>
    </row>
    <row r="1472" spans="1:14" s="1" customFormat="1" ht="12.75">
      <c r="A1472" s="6"/>
      <c r="B1472" s="692"/>
      <c r="C1472" s="6"/>
      <c r="D1472" s="6"/>
      <c r="E1472" s="6"/>
      <c r="F1472" s="6"/>
      <c r="G1472" s="6"/>
      <c r="H1472" s="6"/>
      <c r="I1472" s="6"/>
      <c r="K1472"/>
      <c r="L1472"/>
      <c r="M1472"/>
      <c r="N1472"/>
    </row>
    <row r="1473" spans="1:14" s="1" customFormat="1" ht="12.75">
      <c r="A1473" s="6"/>
      <c r="B1473" s="692"/>
      <c r="C1473" s="6"/>
      <c r="D1473" s="6"/>
      <c r="E1473" s="6"/>
      <c r="F1473" s="6"/>
      <c r="G1473" s="6"/>
      <c r="H1473" s="6"/>
      <c r="I1473" s="6"/>
      <c r="K1473"/>
      <c r="L1473"/>
      <c r="M1473"/>
      <c r="N1473"/>
    </row>
    <row r="1474" spans="1:14" s="1" customFormat="1" ht="12.75">
      <c r="A1474" s="6"/>
      <c r="B1474" s="692"/>
      <c r="C1474" s="6"/>
      <c r="D1474" s="6"/>
      <c r="E1474" s="6"/>
      <c r="F1474" s="6"/>
      <c r="G1474" s="6"/>
      <c r="H1474" s="6"/>
      <c r="I1474" s="6"/>
      <c r="K1474"/>
      <c r="L1474"/>
      <c r="M1474"/>
      <c r="N1474"/>
    </row>
    <row r="1475" spans="1:14" s="1" customFormat="1" ht="12.75">
      <c r="A1475" s="6"/>
      <c r="B1475" s="692"/>
      <c r="C1475" s="6"/>
      <c r="D1475" s="6"/>
      <c r="E1475" s="6"/>
      <c r="F1475" s="6"/>
      <c r="G1475" s="6"/>
      <c r="H1475" s="6"/>
      <c r="I1475" s="6"/>
      <c r="K1475"/>
      <c r="L1475"/>
      <c r="M1475"/>
      <c r="N1475"/>
    </row>
    <row r="1476" spans="1:14" s="1" customFormat="1" ht="12.75">
      <c r="A1476" s="6"/>
      <c r="B1476" s="692"/>
      <c r="C1476" s="6"/>
      <c r="D1476" s="6"/>
      <c r="E1476" s="6"/>
      <c r="F1476" s="6"/>
      <c r="G1476" s="6"/>
      <c r="H1476" s="6"/>
      <c r="I1476" s="6"/>
      <c r="K1476"/>
      <c r="L1476"/>
      <c r="M1476"/>
      <c r="N1476"/>
    </row>
  </sheetData>
  <mergeCells count="4">
    <mergeCell ref="B1:C1"/>
    <mergeCell ref="D1:E1"/>
    <mergeCell ref="F1:G1"/>
    <mergeCell ref="H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5"/>
  <sheetViews>
    <sheetView tabSelected="1" workbookViewId="0" topLeftCell="A48">
      <selection activeCell="H68" sqref="H68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4" width="10.75390625" style="0" customWidth="1"/>
    <col min="5" max="5" width="10.75390625" style="5" customWidth="1"/>
    <col min="6" max="6" width="10.75390625" style="0" customWidth="1"/>
    <col min="7" max="7" width="6.25390625" style="194" customWidth="1"/>
    <col min="8" max="8" width="10.00390625" style="0" customWidth="1"/>
    <col min="9" max="10" width="5.625" style="0" customWidth="1"/>
    <col min="11" max="11" width="11.25390625" style="0" customWidth="1"/>
  </cols>
  <sheetData>
    <row r="1" spans="1:7" ht="13.5" customHeight="1" thickTop="1">
      <c r="A1" s="730" t="s">
        <v>1626</v>
      </c>
      <c r="B1" s="731"/>
      <c r="C1" s="736" t="s">
        <v>1627</v>
      </c>
      <c r="D1" s="736"/>
      <c r="E1" s="736"/>
      <c r="F1" s="736"/>
      <c r="G1" s="737"/>
    </row>
    <row r="2" spans="1:46" s="10" customFormat="1" ht="54" customHeight="1">
      <c r="A2" s="732"/>
      <c r="B2" s="733"/>
      <c r="C2" s="106" t="s">
        <v>624</v>
      </c>
      <c r="D2" s="104" t="s">
        <v>1011</v>
      </c>
      <c r="E2" s="105" t="s">
        <v>1012</v>
      </c>
      <c r="F2" s="106" t="s">
        <v>623</v>
      </c>
      <c r="G2" s="738" t="s">
        <v>733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108" customFormat="1" ht="12.75" customHeight="1" thickBot="1">
      <c r="A3" s="734"/>
      <c r="B3" s="735"/>
      <c r="C3" s="397" t="s">
        <v>1596</v>
      </c>
      <c r="D3" s="398" t="s">
        <v>1596</v>
      </c>
      <c r="E3" s="399" t="s">
        <v>1596</v>
      </c>
      <c r="F3" s="397" t="s">
        <v>1596</v>
      </c>
      <c r="G3" s="73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7" ht="11.25" customHeight="1" thickTop="1">
      <c r="A4" s="219">
        <v>100</v>
      </c>
      <c r="B4" s="141" t="s">
        <v>588</v>
      </c>
      <c r="C4" s="110">
        <v>31655.3</v>
      </c>
      <c r="D4" s="114">
        <v>40372</v>
      </c>
      <c r="E4" s="110">
        <v>41036</v>
      </c>
      <c r="F4" s="110">
        <v>40131.8</v>
      </c>
      <c r="G4" s="202">
        <f>(F4/E4)*100</f>
        <v>97.79656886636126</v>
      </c>
    </row>
    <row r="5" spans="1:7" ht="11.25" customHeight="1">
      <c r="A5" s="219">
        <v>101</v>
      </c>
      <c r="B5" s="141" t="s">
        <v>618</v>
      </c>
      <c r="C5" s="112">
        <v>2096.1</v>
      </c>
      <c r="D5" s="126">
        <v>2240</v>
      </c>
      <c r="E5" s="112">
        <v>4103.9</v>
      </c>
      <c r="F5" s="161">
        <v>4047.4</v>
      </c>
      <c r="G5" s="202">
        <f aca="true" t="shared" si="0" ref="G5:G43">(F5/E5)*100</f>
        <v>98.62326080070179</v>
      </c>
    </row>
    <row r="6" spans="1:7" ht="11.25" customHeight="1">
      <c r="A6" s="220">
        <v>102</v>
      </c>
      <c r="B6" s="130" t="s">
        <v>620</v>
      </c>
      <c r="C6" s="112">
        <v>105252.1</v>
      </c>
      <c r="D6" s="126">
        <v>47137</v>
      </c>
      <c r="E6" s="112">
        <v>137362.3</v>
      </c>
      <c r="F6" s="161">
        <v>147324</v>
      </c>
      <c r="G6" s="202">
        <f t="shared" si="0"/>
        <v>107.25213541124458</v>
      </c>
    </row>
    <row r="7" spans="1:7" ht="11.25" customHeight="1">
      <c r="A7" s="220">
        <v>104</v>
      </c>
      <c r="B7" s="130" t="s">
        <v>17</v>
      </c>
      <c r="C7" s="112">
        <v>5931.1</v>
      </c>
      <c r="D7" s="126">
        <v>5379</v>
      </c>
      <c r="E7" s="112">
        <v>5607</v>
      </c>
      <c r="F7" s="161">
        <v>5552.2</v>
      </c>
      <c r="G7" s="202">
        <f t="shared" si="0"/>
        <v>99.02265025860531</v>
      </c>
    </row>
    <row r="8" spans="1:7" ht="11.25" customHeight="1">
      <c r="A8" s="220">
        <v>105</v>
      </c>
      <c r="B8" s="130" t="s">
        <v>589</v>
      </c>
      <c r="C8" s="112">
        <v>86573.2</v>
      </c>
      <c r="D8" s="126">
        <v>20540</v>
      </c>
      <c r="E8" s="112">
        <v>24585.4</v>
      </c>
      <c r="F8" s="161">
        <v>50716.1</v>
      </c>
      <c r="G8" s="202">
        <f t="shared" si="0"/>
        <v>206.2854376987968</v>
      </c>
    </row>
    <row r="9" spans="1:7" ht="11.25" customHeight="1">
      <c r="A9" s="220">
        <v>106</v>
      </c>
      <c r="B9" s="130" t="s">
        <v>590</v>
      </c>
      <c r="C9" s="112">
        <v>80031.1</v>
      </c>
      <c r="D9" s="126">
        <v>90237</v>
      </c>
      <c r="E9" s="112">
        <v>105490.3</v>
      </c>
      <c r="F9" s="161">
        <v>107922.1</v>
      </c>
      <c r="G9" s="202">
        <f t="shared" si="0"/>
        <v>102.30523564725857</v>
      </c>
    </row>
    <row r="10" spans="1:7" ht="11.25" customHeight="1">
      <c r="A10" s="220">
        <v>108</v>
      </c>
      <c r="B10" s="130" t="s">
        <v>591</v>
      </c>
      <c r="C10" s="112">
        <v>50863.2</v>
      </c>
      <c r="D10" s="126">
        <v>35952</v>
      </c>
      <c r="E10" s="112">
        <v>41130.3</v>
      </c>
      <c r="F10" s="161">
        <v>41256.6</v>
      </c>
      <c r="G10" s="202">
        <f t="shared" si="0"/>
        <v>100.30707288787097</v>
      </c>
    </row>
    <row r="11" spans="1:7" ht="11.25" customHeight="1">
      <c r="A11" s="220">
        <v>109</v>
      </c>
      <c r="B11" s="130" t="s">
        <v>1219</v>
      </c>
      <c r="C11" s="112">
        <v>0</v>
      </c>
      <c r="D11" s="126">
        <v>341</v>
      </c>
      <c r="E11" s="112">
        <v>341</v>
      </c>
      <c r="F11" s="161">
        <v>308.5</v>
      </c>
      <c r="G11" s="202">
        <f t="shared" si="0"/>
        <v>90.4692082111437</v>
      </c>
    </row>
    <row r="12" spans="1:7" ht="11.25" customHeight="1">
      <c r="A12" s="220">
        <v>110</v>
      </c>
      <c r="B12" s="130" t="s">
        <v>626</v>
      </c>
      <c r="C12" s="112">
        <v>310.3</v>
      </c>
      <c r="D12" s="126">
        <v>143</v>
      </c>
      <c r="E12" s="112">
        <v>193</v>
      </c>
      <c r="F12" s="161">
        <v>158.2</v>
      </c>
      <c r="G12" s="202">
        <f t="shared" si="0"/>
        <v>81.96891191709844</v>
      </c>
    </row>
    <row r="13" spans="1:7" ht="11.25" customHeight="1">
      <c r="A13" s="220">
        <v>111</v>
      </c>
      <c r="B13" s="162" t="s">
        <v>703</v>
      </c>
      <c r="C13" s="112">
        <v>3751</v>
      </c>
      <c r="D13" s="126">
        <v>4080</v>
      </c>
      <c r="E13" s="112">
        <v>2797</v>
      </c>
      <c r="F13" s="161">
        <v>1842.8</v>
      </c>
      <c r="G13" s="202">
        <f t="shared" si="0"/>
        <v>65.88487665355738</v>
      </c>
    </row>
    <row r="14" spans="1:7" ht="11.25" customHeight="1">
      <c r="A14" s="220">
        <v>112</v>
      </c>
      <c r="B14" s="130" t="s">
        <v>592</v>
      </c>
      <c r="C14" s="112">
        <v>2693.8</v>
      </c>
      <c r="D14" s="126">
        <v>800</v>
      </c>
      <c r="E14" s="112">
        <v>1800</v>
      </c>
      <c r="F14" s="161">
        <v>679.4</v>
      </c>
      <c r="G14" s="202">
        <f t="shared" si="0"/>
        <v>37.74444444444444</v>
      </c>
    </row>
    <row r="15" spans="1:7" ht="11.25" customHeight="1">
      <c r="A15" s="220">
        <v>113</v>
      </c>
      <c r="B15" s="130" t="s">
        <v>1240</v>
      </c>
      <c r="C15" s="112">
        <v>96.5</v>
      </c>
      <c r="D15" s="126">
        <v>350</v>
      </c>
      <c r="E15" s="112">
        <v>350</v>
      </c>
      <c r="F15" s="161">
        <v>156.7</v>
      </c>
      <c r="G15" s="202">
        <f t="shared" si="0"/>
        <v>44.771428571428565</v>
      </c>
    </row>
    <row r="16" spans="1:7" ht="11.25" customHeight="1">
      <c r="A16" s="220">
        <v>114</v>
      </c>
      <c r="B16" s="130" t="s">
        <v>593</v>
      </c>
      <c r="C16" s="112">
        <v>13340.3</v>
      </c>
      <c r="D16" s="126">
        <v>11180</v>
      </c>
      <c r="E16" s="112">
        <v>11180</v>
      </c>
      <c r="F16" s="161">
        <v>7754.7</v>
      </c>
      <c r="G16" s="202">
        <f t="shared" si="0"/>
        <v>69.36225402504472</v>
      </c>
    </row>
    <row r="17" spans="1:7" ht="11.25" customHeight="1">
      <c r="A17" s="220">
        <v>115</v>
      </c>
      <c r="B17" s="130" t="s">
        <v>594</v>
      </c>
      <c r="C17" s="112">
        <v>162660.2</v>
      </c>
      <c r="D17" s="126">
        <v>163860</v>
      </c>
      <c r="E17" s="112">
        <v>206320.4</v>
      </c>
      <c r="F17" s="161">
        <v>194099.6</v>
      </c>
      <c r="G17" s="202">
        <f t="shared" si="0"/>
        <v>94.07678542693792</v>
      </c>
    </row>
    <row r="18" spans="1:7" ht="11.25" customHeight="1">
      <c r="A18" s="220">
        <v>116</v>
      </c>
      <c r="B18" s="141" t="s">
        <v>1309</v>
      </c>
      <c r="C18" s="112">
        <v>17504.6</v>
      </c>
      <c r="D18" s="126">
        <v>22500</v>
      </c>
      <c r="E18" s="112">
        <v>24250</v>
      </c>
      <c r="F18" s="161">
        <v>22833</v>
      </c>
      <c r="G18" s="202">
        <f t="shared" si="0"/>
        <v>94.15670103092783</v>
      </c>
    </row>
    <row r="19" spans="1:7" ht="11.25" customHeight="1">
      <c r="A19" s="220">
        <v>119</v>
      </c>
      <c r="B19" s="130" t="s">
        <v>595</v>
      </c>
      <c r="C19" s="112">
        <v>3119.2</v>
      </c>
      <c r="D19" s="126">
        <v>1830</v>
      </c>
      <c r="E19" s="112">
        <v>1893.2</v>
      </c>
      <c r="F19" s="161">
        <v>1790.9</v>
      </c>
      <c r="G19" s="202">
        <f t="shared" si="0"/>
        <v>94.59645045425734</v>
      </c>
    </row>
    <row r="20" spans="1:7" ht="11.25" customHeight="1">
      <c r="A20" s="220">
        <v>120</v>
      </c>
      <c r="B20" s="130" t="s">
        <v>596</v>
      </c>
      <c r="C20" s="112">
        <v>113142.1</v>
      </c>
      <c r="D20" s="126">
        <v>169090</v>
      </c>
      <c r="E20" s="112">
        <v>174326.4</v>
      </c>
      <c r="F20" s="161">
        <v>167998.2</v>
      </c>
      <c r="G20" s="202">
        <f t="shared" si="0"/>
        <v>96.36991299080347</v>
      </c>
    </row>
    <row r="21" spans="1:7" ht="11.25" customHeight="1">
      <c r="A21" s="220">
        <v>121</v>
      </c>
      <c r="B21" s="130" t="s">
        <v>1323</v>
      </c>
      <c r="C21" s="112">
        <v>0</v>
      </c>
      <c r="D21" s="126">
        <v>0</v>
      </c>
      <c r="E21" s="112">
        <v>1865</v>
      </c>
      <c r="F21" s="161">
        <v>1660.8</v>
      </c>
      <c r="G21" s="202">
        <f t="shared" si="0"/>
        <v>89.05093833780161</v>
      </c>
    </row>
    <row r="22" spans="1:7" ht="11.25" customHeight="1">
      <c r="A22" s="220">
        <v>122</v>
      </c>
      <c r="B22" s="130" t="s">
        <v>1333</v>
      </c>
      <c r="C22" s="112">
        <v>1855</v>
      </c>
      <c r="D22" s="126">
        <v>8584</v>
      </c>
      <c r="E22" s="112">
        <v>9579.5</v>
      </c>
      <c r="F22" s="161">
        <v>6946.1</v>
      </c>
      <c r="G22" s="202">
        <f t="shared" si="0"/>
        <v>72.51004749725978</v>
      </c>
    </row>
    <row r="23" spans="1:7" ht="11.25" customHeight="1">
      <c r="A23" s="220">
        <v>191</v>
      </c>
      <c r="B23" s="130" t="s">
        <v>264</v>
      </c>
      <c r="C23" s="112">
        <v>20926.9</v>
      </c>
      <c r="D23" s="126">
        <v>9590</v>
      </c>
      <c r="E23" s="112">
        <v>20682.8</v>
      </c>
      <c r="F23" s="161">
        <v>24758.4</v>
      </c>
      <c r="G23" s="202">
        <f t="shared" si="0"/>
        <v>119.70526234358985</v>
      </c>
    </row>
    <row r="24" spans="1:7" ht="11.25" customHeight="1">
      <c r="A24" s="220">
        <v>192</v>
      </c>
      <c r="B24" s="130" t="s">
        <v>597</v>
      </c>
      <c r="C24" s="112">
        <v>4919.4</v>
      </c>
      <c r="D24" s="111">
        <v>2908</v>
      </c>
      <c r="E24" s="112">
        <v>1574</v>
      </c>
      <c r="F24" s="161">
        <v>1574</v>
      </c>
      <c r="G24" s="202">
        <f t="shared" si="0"/>
        <v>100</v>
      </c>
    </row>
    <row r="25" spans="1:7" ht="11.25" customHeight="1">
      <c r="A25" s="219">
        <v>193</v>
      </c>
      <c r="B25" s="141" t="s">
        <v>585</v>
      </c>
      <c r="C25" s="112">
        <v>30732.9</v>
      </c>
      <c r="D25" s="126">
        <v>12370</v>
      </c>
      <c r="E25" s="112">
        <v>5811.2</v>
      </c>
      <c r="F25" s="161">
        <v>5806</v>
      </c>
      <c r="G25" s="202">
        <f t="shared" si="0"/>
        <v>99.91051762114537</v>
      </c>
    </row>
    <row r="26" spans="1:7" ht="11.25" customHeight="1">
      <c r="A26" s="220">
        <v>194</v>
      </c>
      <c r="B26" s="130" t="s">
        <v>598</v>
      </c>
      <c r="C26" s="112">
        <v>448</v>
      </c>
      <c r="D26" s="126">
        <v>350</v>
      </c>
      <c r="E26" s="112">
        <v>462</v>
      </c>
      <c r="F26" s="163">
        <v>392.8</v>
      </c>
      <c r="G26" s="202">
        <f t="shared" si="0"/>
        <v>85.02164502164501</v>
      </c>
    </row>
    <row r="27" spans="1:7" ht="11.25" customHeight="1" thickBot="1">
      <c r="A27" s="221">
        <v>195</v>
      </c>
      <c r="B27" s="151" t="s">
        <v>621</v>
      </c>
      <c r="C27" s="216">
        <v>2899.9</v>
      </c>
      <c r="D27" s="165">
        <v>4049</v>
      </c>
      <c r="E27" s="216">
        <v>4081.9</v>
      </c>
      <c r="F27" s="166">
        <v>3449.3</v>
      </c>
      <c r="G27" s="207">
        <f t="shared" si="0"/>
        <v>84.50231509836105</v>
      </c>
    </row>
    <row r="28" spans="1:46" s="170" customFormat="1" ht="14.25" customHeight="1" thickBot="1">
      <c r="A28" s="740" t="s">
        <v>18</v>
      </c>
      <c r="B28" s="741"/>
      <c r="C28" s="214">
        <f>SUM(C4:C27)</f>
        <v>740802.2</v>
      </c>
      <c r="D28" s="215">
        <f>SUM(D4:D27)</f>
        <v>653882</v>
      </c>
      <c r="E28" s="169">
        <f>SUM(E4:E27)</f>
        <v>826822.6</v>
      </c>
      <c r="F28" s="167">
        <f>SUM(F4:F27)</f>
        <v>839159.6000000003</v>
      </c>
      <c r="G28" s="406">
        <f t="shared" si="0"/>
        <v>101.49209757933568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70" customFormat="1" ht="11.25" customHeight="1">
      <c r="A29" s="222" t="s">
        <v>1629</v>
      </c>
      <c r="B29" s="171" t="s">
        <v>5</v>
      </c>
      <c r="C29" s="161">
        <v>78556.1</v>
      </c>
      <c r="D29" s="120">
        <v>16014</v>
      </c>
      <c r="E29" s="176">
        <v>78730.5</v>
      </c>
      <c r="F29" s="161">
        <v>77886.6</v>
      </c>
      <c r="G29" s="202">
        <f t="shared" si="0"/>
        <v>98.92811553337017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170" customFormat="1" ht="11.25" customHeight="1">
      <c r="A30" s="223" t="s">
        <v>6</v>
      </c>
      <c r="B30" s="172" t="s">
        <v>7</v>
      </c>
      <c r="C30" s="161">
        <v>297340.6</v>
      </c>
      <c r="D30" s="113">
        <v>59980</v>
      </c>
      <c r="E30" s="110">
        <v>299879</v>
      </c>
      <c r="F30" s="161">
        <v>299725.8</v>
      </c>
      <c r="G30" s="202">
        <f t="shared" si="0"/>
        <v>99.94891272813368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170" customFormat="1" ht="11.25" customHeight="1" thickBot="1">
      <c r="A31" s="224" t="s">
        <v>8</v>
      </c>
      <c r="B31" s="172" t="s">
        <v>9</v>
      </c>
      <c r="C31" s="173">
        <v>7529.6</v>
      </c>
      <c r="D31" s="178">
        <v>1846</v>
      </c>
      <c r="E31" s="216">
        <v>7899</v>
      </c>
      <c r="F31" s="173">
        <v>7899</v>
      </c>
      <c r="G31" s="207">
        <f t="shared" si="0"/>
        <v>100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170" customFormat="1" ht="14.25" customHeight="1" thickBot="1">
      <c r="A32" s="740" t="s">
        <v>10</v>
      </c>
      <c r="B32" s="741"/>
      <c r="C32" s="175">
        <f>SUM(C29:C31)</f>
        <v>383426.29999999993</v>
      </c>
      <c r="D32" s="168">
        <f>SUM(D29:D31)</f>
        <v>77840</v>
      </c>
      <c r="E32" s="175">
        <f>SUM(E29:E31)</f>
        <v>386508.5</v>
      </c>
      <c r="F32" s="175">
        <f>SUM(F29:F31)</f>
        <v>385511.4</v>
      </c>
      <c r="G32" s="407">
        <f t="shared" si="0"/>
        <v>99.7420237847292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7" ht="11.25" customHeight="1">
      <c r="A33" s="219">
        <v>261</v>
      </c>
      <c r="B33" s="141" t="s">
        <v>871</v>
      </c>
      <c r="C33" s="176">
        <v>12943.5</v>
      </c>
      <c r="D33" s="113">
        <v>12800</v>
      </c>
      <c r="E33" s="110">
        <v>13160</v>
      </c>
      <c r="F33" s="161">
        <v>13160</v>
      </c>
      <c r="G33" s="202">
        <f t="shared" si="0"/>
        <v>100</v>
      </c>
    </row>
    <row r="34" spans="1:7" ht="11.25" customHeight="1">
      <c r="A34" s="220">
        <v>264</v>
      </c>
      <c r="B34" s="130" t="s">
        <v>872</v>
      </c>
      <c r="C34" s="110">
        <v>21670</v>
      </c>
      <c r="D34" s="113">
        <v>23580</v>
      </c>
      <c r="E34" s="110">
        <v>23759</v>
      </c>
      <c r="F34" s="161">
        <v>23759</v>
      </c>
      <c r="G34" s="202">
        <f t="shared" si="0"/>
        <v>100</v>
      </c>
    </row>
    <row r="35" spans="1:7" ht="11.25" customHeight="1">
      <c r="A35" s="220">
        <v>265</v>
      </c>
      <c r="B35" s="130" t="s">
        <v>873</v>
      </c>
      <c r="C35" s="112">
        <v>7149</v>
      </c>
      <c r="D35" s="111">
        <v>7525</v>
      </c>
      <c r="E35" s="112">
        <v>7578</v>
      </c>
      <c r="F35" s="163">
        <v>7578</v>
      </c>
      <c r="G35" s="433">
        <f t="shared" si="0"/>
        <v>100</v>
      </c>
    </row>
    <row r="36" spans="1:7" ht="11.25" customHeight="1" thickBot="1">
      <c r="A36" s="637">
        <v>266</v>
      </c>
      <c r="B36" s="593" t="s">
        <v>1126</v>
      </c>
      <c r="C36" s="217">
        <v>0</v>
      </c>
      <c r="D36" s="117">
        <v>0</v>
      </c>
      <c r="E36" s="668">
        <v>200.5</v>
      </c>
      <c r="F36" s="173">
        <v>200.5</v>
      </c>
      <c r="G36" s="409">
        <f t="shared" si="0"/>
        <v>100</v>
      </c>
    </row>
    <row r="37" spans="1:46" s="170" customFormat="1" ht="15" customHeight="1" thickBot="1">
      <c r="A37" s="740" t="s">
        <v>11</v>
      </c>
      <c r="B37" s="741"/>
      <c r="C37" s="175">
        <f>SUM(C33:C36)</f>
        <v>41762.5</v>
      </c>
      <c r="D37" s="218">
        <f>SUM(D33:D36)</f>
        <v>43905</v>
      </c>
      <c r="E37" s="169">
        <f>SUM(E33:E36)</f>
        <v>44697.5</v>
      </c>
      <c r="F37" s="169">
        <f>SUM(F33:F36)</f>
        <v>44697.5</v>
      </c>
      <c r="G37" s="406">
        <f t="shared" si="0"/>
        <v>100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7" ht="11.25" customHeight="1">
      <c r="A38" s="219">
        <v>271</v>
      </c>
      <c r="B38" s="141" t="s">
        <v>615</v>
      </c>
      <c r="C38" s="110">
        <v>61935</v>
      </c>
      <c r="D38" s="113">
        <v>54000</v>
      </c>
      <c r="E38" s="110">
        <v>57641.4</v>
      </c>
      <c r="F38" s="161">
        <v>57641.4</v>
      </c>
      <c r="G38" s="202">
        <f t="shared" si="0"/>
        <v>100</v>
      </c>
    </row>
    <row r="39" spans="1:7" ht="11.25" customHeight="1">
      <c r="A39" s="220">
        <v>272</v>
      </c>
      <c r="B39" s="130" t="s">
        <v>616</v>
      </c>
      <c r="C39" s="110">
        <v>5559.3</v>
      </c>
      <c r="D39" s="113">
        <v>5798</v>
      </c>
      <c r="E39" s="110">
        <v>7736.5</v>
      </c>
      <c r="F39" s="161">
        <v>7736.5</v>
      </c>
      <c r="G39" s="202">
        <f t="shared" si="0"/>
        <v>100</v>
      </c>
    </row>
    <row r="40" spans="1:7" ht="11.25" customHeight="1" thickBot="1">
      <c r="A40" s="220">
        <v>273</v>
      </c>
      <c r="B40" s="130" t="s">
        <v>617</v>
      </c>
      <c r="C40" s="110">
        <v>675</v>
      </c>
      <c r="D40" s="178">
        <v>788</v>
      </c>
      <c r="E40" s="216">
        <v>3108</v>
      </c>
      <c r="F40" s="161">
        <v>2818.4</v>
      </c>
      <c r="G40" s="207">
        <f t="shared" si="0"/>
        <v>90.68211068211069</v>
      </c>
    </row>
    <row r="41" spans="1:46" s="4" customFormat="1" ht="14.25" customHeight="1" thickBot="1">
      <c r="A41" s="740" t="s">
        <v>12</v>
      </c>
      <c r="B41" s="741"/>
      <c r="C41" s="175">
        <f>SUM(C38:C40)</f>
        <v>68169.3</v>
      </c>
      <c r="D41" s="180">
        <f>SUM(D38:D40)</f>
        <v>60586</v>
      </c>
      <c r="E41" s="169">
        <f>SUM(E38:E40)</f>
        <v>68485.9</v>
      </c>
      <c r="F41" s="167">
        <f>SUM(F38:F40)</f>
        <v>68196.3</v>
      </c>
      <c r="G41" s="407">
        <f t="shared" si="0"/>
        <v>99.57713923595954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4" customFormat="1" ht="11.25" customHeight="1" thickBot="1">
      <c r="A42" s="226">
        <v>276</v>
      </c>
      <c r="B42" s="177" t="s">
        <v>622</v>
      </c>
      <c r="C42" s="164">
        <v>51642.1</v>
      </c>
      <c r="D42" s="179">
        <v>49212</v>
      </c>
      <c r="E42" s="402">
        <v>51470.8</v>
      </c>
      <c r="F42" s="173">
        <v>51470.8</v>
      </c>
      <c r="G42" s="207">
        <f t="shared" si="0"/>
        <v>100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4" customFormat="1" ht="14.25" customHeight="1" thickBot="1">
      <c r="A43" s="740" t="s">
        <v>19</v>
      </c>
      <c r="B43" s="741"/>
      <c r="C43" s="175">
        <f>SUM(C42:C42)</f>
        <v>51642.1</v>
      </c>
      <c r="D43" s="180">
        <f>SUM(D42:D42)</f>
        <v>49212</v>
      </c>
      <c r="E43" s="175">
        <f>SUM(E42:E42)</f>
        <v>51470.8</v>
      </c>
      <c r="F43" s="175">
        <f>SUM(F42:F42)</f>
        <v>51470.8</v>
      </c>
      <c r="G43" s="408">
        <f t="shared" si="0"/>
        <v>100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7" ht="11.25" customHeight="1">
      <c r="A44" s="639">
        <v>403</v>
      </c>
      <c r="B44" s="131" t="s">
        <v>13</v>
      </c>
      <c r="C44" s="640">
        <v>160871</v>
      </c>
      <c r="D44" s="120">
        <v>157399</v>
      </c>
      <c r="E44" s="176">
        <v>157399</v>
      </c>
      <c r="F44" s="640">
        <v>157399</v>
      </c>
      <c r="G44" s="435">
        <f aca="true" t="shared" si="1" ref="G44:G76">(F44/E44)*100</f>
        <v>100</v>
      </c>
    </row>
    <row r="45" spans="1:7" ht="11.25" customHeight="1" thickBot="1">
      <c r="A45" s="637">
        <v>410</v>
      </c>
      <c r="B45" s="593" t="s">
        <v>619</v>
      </c>
      <c r="C45" s="173">
        <v>500</v>
      </c>
      <c r="D45" s="174">
        <v>0</v>
      </c>
      <c r="E45" s="636">
        <v>200</v>
      </c>
      <c r="F45" s="173">
        <v>200</v>
      </c>
      <c r="G45" s="638">
        <f t="shared" si="1"/>
        <v>100</v>
      </c>
    </row>
    <row r="46" spans="1:46" s="4" customFormat="1" ht="15" customHeight="1" thickBot="1">
      <c r="A46" s="742" t="s">
        <v>20</v>
      </c>
      <c r="B46" s="743"/>
      <c r="C46" s="231">
        <f>SUM(C44:C45)</f>
        <v>161371</v>
      </c>
      <c r="D46" s="642">
        <f>SUM(D44:D45)</f>
        <v>157399</v>
      </c>
      <c r="E46" s="641">
        <f>SUM(E44:E45)</f>
        <v>157599</v>
      </c>
      <c r="F46" s="641">
        <f>SUM(F44:F45)</f>
        <v>157599</v>
      </c>
      <c r="G46" s="410">
        <f t="shared" si="1"/>
        <v>100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s="183" customFormat="1" ht="21" customHeight="1" thickBot="1" thickTop="1">
      <c r="A47" s="746" t="s">
        <v>21</v>
      </c>
      <c r="B47" s="747"/>
      <c r="C47" s="230">
        <f>SUM(C28+C32+C37+C41+C43+C46)</f>
        <v>1447173.4000000001</v>
      </c>
      <c r="D47" s="143">
        <f>SUM(D28+D32+D37+D41+D43+D46)</f>
        <v>1042824</v>
      </c>
      <c r="E47" s="230">
        <f>SUM(E28+E32+E37+E41+E43+E46)</f>
        <v>1535584.3</v>
      </c>
      <c r="F47" s="230">
        <f>SUM(F28+F32+F37+F41+F43+F46)</f>
        <v>1546634.6000000006</v>
      </c>
      <c r="G47" s="411">
        <f t="shared" si="1"/>
        <v>100.71961532818487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s="456" customFormat="1" ht="11.25" customHeight="1">
      <c r="A48" s="219">
        <v>100</v>
      </c>
      <c r="B48" s="141" t="s">
        <v>588</v>
      </c>
      <c r="C48" s="452">
        <v>0</v>
      </c>
      <c r="D48" s="453">
        <v>0</v>
      </c>
      <c r="E48" s="454">
        <v>400</v>
      </c>
      <c r="F48" s="185">
        <v>390</v>
      </c>
      <c r="G48" s="202">
        <f t="shared" si="1"/>
        <v>97.5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455"/>
      <c r="AO48" s="455"/>
      <c r="AP48" s="455"/>
      <c r="AQ48" s="455"/>
      <c r="AR48" s="455"/>
      <c r="AS48" s="455"/>
      <c r="AT48" s="455"/>
    </row>
    <row r="49" spans="1:46" s="456" customFormat="1" ht="11.25" customHeight="1">
      <c r="A49" s="219">
        <v>101</v>
      </c>
      <c r="B49" s="141" t="s">
        <v>618</v>
      </c>
      <c r="C49" s="681">
        <v>0</v>
      </c>
      <c r="D49" s="682">
        <v>0</v>
      </c>
      <c r="E49" s="683">
        <v>435.5</v>
      </c>
      <c r="F49" s="185">
        <v>370.4</v>
      </c>
      <c r="G49" s="202">
        <f t="shared" si="1"/>
        <v>85.05166475315728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5"/>
      <c r="AN49" s="455"/>
      <c r="AO49" s="455"/>
      <c r="AP49" s="455"/>
      <c r="AQ49" s="455"/>
      <c r="AR49" s="455"/>
      <c r="AS49" s="455"/>
      <c r="AT49" s="455"/>
    </row>
    <row r="50" spans="1:46" s="187" customFormat="1" ht="11.25" customHeight="1">
      <c r="A50" s="227">
        <v>102</v>
      </c>
      <c r="B50" s="184" t="s">
        <v>620</v>
      </c>
      <c r="C50" s="185">
        <v>29498.5</v>
      </c>
      <c r="D50" s="186">
        <v>53600</v>
      </c>
      <c r="E50" s="403">
        <v>53648.5</v>
      </c>
      <c r="F50" s="185">
        <v>27670.2</v>
      </c>
      <c r="G50" s="202">
        <f t="shared" si="1"/>
        <v>51.5768381222215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187" customFormat="1" ht="11.25" customHeight="1">
      <c r="A51" s="227">
        <v>104</v>
      </c>
      <c r="B51" s="184" t="s">
        <v>17</v>
      </c>
      <c r="C51" s="185">
        <v>0</v>
      </c>
      <c r="D51" s="186">
        <v>0</v>
      </c>
      <c r="E51" s="403">
        <v>50</v>
      </c>
      <c r="F51" s="185">
        <v>49.3</v>
      </c>
      <c r="G51" s="202">
        <f t="shared" si="1"/>
        <v>98.6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187" customFormat="1" ht="11.25" customHeight="1">
      <c r="A52" s="227">
        <v>105</v>
      </c>
      <c r="B52" s="184" t="s">
        <v>589</v>
      </c>
      <c r="C52" s="185">
        <v>1627.9</v>
      </c>
      <c r="D52" s="186">
        <v>0</v>
      </c>
      <c r="E52" s="403">
        <v>0</v>
      </c>
      <c r="F52" s="185">
        <v>0</v>
      </c>
      <c r="G52" s="202" t="s">
        <v>758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7" ht="11.25" customHeight="1">
      <c r="A53" s="219">
        <v>106</v>
      </c>
      <c r="B53" s="141" t="s">
        <v>590</v>
      </c>
      <c r="C53" s="161">
        <v>1000</v>
      </c>
      <c r="D53" s="113">
        <v>0</v>
      </c>
      <c r="E53" s="110">
        <v>0</v>
      </c>
      <c r="F53" s="161">
        <v>0</v>
      </c>
      <c r="G53" s="202" t="s">
        <v>758</v>
      </c>
    </row>
    <row r="54" spans="1:7" ht="11.25" customHeight="1">
      <c r="A54" s="219">
        <v>108</v>
      </c>
      <c r="B54" s="141" t="s">
        <v>591</v>
      </c>
      <c r="C54" s="161">
        <v>2317.4</v>
      </c>
      <c r="D54" s="113">
        <v>1200</v>
      </c>
      <c r="E54" s="110">
        <v>4410</v>
      </c>
      <c r="F54" s="161">
        <v>4366.4</v>
      </c>
      <c r="G54" s="202">
        <f t="shared" si="1"/>
        <v>99.01133786848072</v>
      </c>
    </row>
    <row r="55" spans="1:7" ht="11.25" customHeight="1">
      <c r="A55" s="219">
        <v>111</v>
      </c>
      <c r="B55" s="162" t="s">
        <v>703</v>
      </c>
      <c r="C55" s="161">
        <v>1618</v>
      </c>
      <c r="D55" s="113">
        <v>3200</v>
      </c>
      <c r="E55" s="110">
        <v>4220</v>
      </c>
      <c r="F55" s="161">
        <v>1709.2</v>
      </c>
      <c r="G55" s="202">
        <f t="shared" si="1"/>
        <v>40.502369668246445</v>
      </c>
    </row>
    <row r="56" spans="1:7" ht="11.25" customHeight="1">
      <c r="A56" s="219">
        <v>112</v>
      </c>
      <c r="B56" s="141" t="s">
        <v>592</v>
      </c>
      <c r="C56" s="188">
        <v>390940.3</v>
      </c>
      <c r="D56" s="122">
        <v>369060</v>
      </c>
      <c r="E56" s="133">
        <v>665520.7</v>
      </c>
      <c r="F56" s="188">
        <v>521142.7</v>
      </c>
      <c r="G56" s="202">
        <f t="shared" si="1"/>
        <v>78.30600911436714</v>
      </c>
    </row>
    <row r="57" spans="1:7" ht="11.25" customHeight="1">
      <c r="A57" s="219">
        <v>114</v>
      </c>
      <c r="B57" s="141" t="s">
        <v>593</v>
      </c>
      <c r="C57" s="161">
        <v>54442.7</v>
      </c>
      <c r="D57" s="113">
        <v>7600</v>
      </c>
      <c r="E57" s="110">
        <v>10100</v>
      </c>
      <c r="F57" s="161">
        <v>3395.1</v>
      </c>
      <c r="G57" s="202">
        <f t="shared" si="1"/>
        <v>33.61485148514851</v>
      </c>
    </row>
    <row r="58" spans="1:7" ht="11.25" customHeight="1">
      <c r="A58" s="219">
        <v>115</v>
      </c>
      <c r="B58" s="141" t="s">
        <v>594</v>
      </c>
      <c r="C58" s="161">
        <v>3125.2</v>
      </c>
      <c r="D58" s="113">
        <v>3955</v>
      </c>
      <c r="E58" s="110">
        <v>30030</v>
      </c>
      <c r="F58" s="161">
        <v>22762.7</v>
      </c>
      <c r="G58" s="202">
        <f t="shared" si="1"/>
        <v>75.7998667998668</v>
      </c>
    </row>
    <row r="59" spans="1:7" ht="11.25" customHeight="1">
      <c r="A59" s="219">
        <v>116</v>
      </c>
      <c r="B59" s="141" t="s">
        <v>1309</v>
      </c>
      <c r="C59" s="161">
        <v>10053.7</v>
      </c>
      <c r="D59" s="113">
        <v>19000</v>
      </c>
      <c r="E59" s="110">
        <v>17097.6</v>
      </c>
      <c r="F59" s="161">
        <v>16059.6</v>
      </c>
      <c r="G59" s="202">
        <f t="shared" si="1"/>
        <v>93.92897248736666</v>
      </c>
    </row>
    <row r="60" spans="1:7" ht="11.25" customHeight="1">
      <c r="A60" s="672">
        <v>122</v>
      </c>
      <c r="B60" s="141" t="s">
        <v>1333</v>
      </c>
      <c r="C60" s="161">
        <v>0</v>
      </c>
      <c r="D60" s="113">
        <v>0</v>
      </c>
      <c r="E60" s="671">
        <v>100</v>
      </c>
      <c r="F60" s="161">
        <v>0</v>
      </c>
      <c r="G60" s="202">
        <f t="shared" si="1"/>
        <v>0</v>
      </c>
    </row>
    <row r="61" spans="1:7" ht="11.25" customHeight="1">
      <c r="A61" s="219">
        <v>191</v>
      </c>
      <c r="B61" s="177" t="s">
        <v>264</v>
      </c>
      <c r="C61" s="669">
        <v>0</v>
      </c>
      <c r="D61" s="111">
        <v>0</v>
      </c>
      <c r="E61" s="670">
        <v>3510</v>
      </c>
      <c r="F61" s="163">
        <v>3415.7</v>
      </c>
      <c r="G61" s="433">
        <f t="shared" si="1"/>
        <v>97.31339031339031</v>
      </c>
    </row>
    <row r="62" spans="1:7" ht="11.25" customHeight="1" thickBot="1">
      <c r="A62" s="637">
        <v>193</v>
      </c>
      <c r="B62" s="593" t="s">
        <v>585</v>
      </c>
      <c r="C62" s="173">
        <v>2308.7</v>
      </c>
      <c r="D62" s="174">
        <v>0</v>
      </c>
      <c r="E62" s="636">
        <v>0</v>
      </c>
      <c r="F62" s="173">
        <v>0</v>
      </c>
      <c r="G62" s="638" t="s">
        <v>758</v>
      </c>
    </row>
    <row r="63" spans="1:46" s="4" customFormat="1" ht="15" customHeight="1" thickBot="1">
      <c r="A63" s="740" t="s">
        <v>18</v>
      </c>
      <c r="B63" s="741"/>
      <c r="C63" s="181">
        <f>SUM(C48:C62)</f>
        <v>496932.4</v>
      </c>
      <c r="D63" s="462">
        <f>SUM(D50:D59)</f>
        <v>457615</v>
      </c>
      <c r="E63" s="182">
        <f>SUM(E48:E62)</f>
        <v>789522.2999999999</v>
      </c>
      <c r="F63" s="182">
        <f>SUM(F48:F62)</f>
        <v>601331.2999999998</v>
      </c>
      <c r="G63" s="463">
        <f t="shared" si="1"/>
        <v>76.16394115783682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170" customFormat="1" ht="11.25" customHeight="1">
      <c r="A64" s="429" t="s">
        <v>1629</v>
      </c>
      <c r="B64" s="189" t="s">
        <v>5</v>
      </c>
      <c r="C64" s="190">
        <v>2257.6</v>
      </c>
      <c r="D64" s="184">
        <v>0</v>
      </c>
      <c r="E64" s="403">
        <v>178.5</v>
      </c>
      <c r="F64" s="190">
        <v>135</v>
      </c>
      <c r="G64" s="433">
        <f t="shared" si="1"/>
        <v>75.63025210084034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170" customFormat="1" ht="11.25" customHeight="1">
      <c r="A65" s="643" t="s">
        <v>6</v>
      </c>
      <c r="B65" s="644" t="s">
        <v>7</v>
      </c>
      <c r="C65" s="645">
        <v>6099.6</v>
      </c>
      <c r="D65" s="646">
        <v>0</v>
      </c>
      <c r="E65" s="647">
        <v>800</v>
      </c>
      <c r="F65" s="645">
        <v>800</v>
      </c>
      <c r="G65" s="433">
        <f t="shared" si="1"/>
        <v>100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170" customFormat="1" ht="11.25" customHeight="1">
      <c r="A66" s="224" t="s">
        <v>8</v>
      </c>
      <c r="B66" s="172" t="s">
        <v>9</v>
      </c>
      <c r="C66" s="404">
        <v>250</v>
      </c>
      <c r="D66" s="646">
        <v>0</v>
      </c>
      <c r="E66" s="404">
        <v>500</v>
      </c>
      <c r="F66" s="404">
        <v>500</v>
      </c>
      <c r="G66" s="202">
        <f t="shared" si="1"/>
        <v>100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170" customFormat="1" ht="11.25" customHeight="1">
      <c r="A67" s="219">
        <v>261</v>
      </c>
      <c r="B67" s="141" t="s">
        <v>871</v>
      </c>
      <c r="C67" s="404">
        <v>155</v>
      </c>
      <c r="D67" s="646">
        <v>0</v>
      </c>
      <c r="E67" s="404">
        <v>0</v>
      </c>
      <c r="F67" s="404">
        <v>0</v>
      </c>
      <c r="G67" s="202" t="s">
        <v>758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170" customFormat="1" ht="11.25" customHeight="1">
      <c r="A68" s="225">
        <v>265</v>
      </c>
      <c r="B68" s="142" t="s">
        <v>873</v>
      </c>
      <c r="C68" s="404">
        <v>360</v>
      </c>
      <c r="D68" s="646">
        <v>0</v>
      </c>
      <c r="E68" s="404">
        <v>0</v>
      </c>
      <c r="F68" s="404">
        <v>0</v>
      </c>
      <c r="G68" s="202" t="s">
        <v>758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170" customFormat="1" ht="11.25" customHeight="1">
      <c r="A69" s="220">
        <v>272</v>
      </c>
      <c r="B69" s="130" t="s">
        <v>616</v>
      </c>
      <c r="C69" s="404">
        <v>700</v>
      </c>
      <c r="D69" s="646">
        <v>0</v>
      </c>
      <c r="E69" s="404">
        <v>0</v>
      </c>
      <c r="F69" s="404">
        <v>0</v>
      </c>
      <c r="G69" s="202" t="s">
        <v>758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170" customFormat="1" ht="11.25" customHeight="1" thickBot="1">
      <c r="A70" s="653">
        <v>276</v>
      </c>
      <c r="B70" s="593" t="s">
        <v>622</v>
      </c>
      <c r="C70" s="651">
        <v>950</v>
      </c>
      <c r="D70" s="652">
        <v>0</v>
      </c>
      <c r="E70" s="651">
        <v>0</v>
      </c>
      <c r="F70" s="651">
        <v>0</v>
      </c>
      <c r="G70" s="207" t="s">
        <v>758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4" customFormat="1" ht="15" customHeight="1" thickBot="1">
      <c r="A71" s="715" t="s">
        <v>22</v>
      </c>
      <c r="B71" s="716"/>
      <c r="C71" s="648">
        <f>SUM(C64:C70)</f>
        <v>10772.2</v>
      </c>
      <c r="D71" s="649">
        <f>SUM(D64:D65)</f>
        <v>0</v>
      </c>
      <c r="E71" s="650">
        <f>SUM(E64:E70)</f>
        <v>1478.5</v>
      </c>
      <c r="F71" s="650">
        <f>SUM(F64:F70)</f>
        <v>1435</v>
      </c>
      <c r="G71" s="407">
        <f t="shared" si="1"/>
        <v>97.05782888062225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7" ht="11.25" customHeight="1">
      <c r="A72" s="219">
        <v>403</v>
      </c>
      <c r="B72" s="141" t="s">
        <v>1580</v>
      </c>
      <c r="C72" s="161">
        <v>15800</v>
      </c>
      <c r="D72" s="114">
        <v>30000</v>
      </c>
      <c r="E72" s="110">
        <v>30000</v>
      </c>
      <c r="F72" s="161">
        <v>30000</v>
      </c>
      <c r="G72" s="202">
        <f t="shared" si="1"/>
        <v>100</v>
      </c>
    </row>
    <row r="73" spans="1:7" ht="11.25" customHeight="1" thickBot="1">
      <c r="A73" s="226">
        <v>410</v>
      </c>
      <c r="B73" s="177" t="s">
        <v>1581</v>
      </c>
      <c r="C73" s="173">
        <v>8978.8</v>
      </c>
      <c r="D73" s="127">
        <v>14300</v>
      </c>
      <c r="E73" s="217">
        <v>21914</v>
      </c>
      <c r="F73" s="173">
        <v>21685</v>
      </c>
      <c r="G73" s="207">
        <f t="shared" si="1"/>
        <v>98.95500593228074</v>
      </c>
    </row>
    <row r="74" spans="1:46" s="4" customFormat="1" ht="17.25" customHeight="1" thickBot="1">
      <c r="A74" s="742" t="s">
        <v>20</v>
      </c>
      <c r="B74" s="743"/>
      <c r="C74" s="231">
        <f>SUM(C72:C73)</f>
        <v>24778.8</v>
      </c>
      <c r="D74" s="234">
        <f>SUM(D72:D73)</f>
        <v>44300</v>
      </c>
      <c r="E74" s="232">
        <f>SUM(E72:E73)</f>
        <v>51914</v>
      </c>
      <c r="F74" s="231">
        <f>SUM(F72:F73)</f>
        <v>51685</v>
      </c>
      <c r="G74" s="410">
        <f t="shared" si="1"/>
        <v>99.55888584967447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193" customFormat="1" ht="21" customHeight="1" thickBot="1" thickTop="1">
      <c r="A75" s="744" t="s">
        <v>23</v>
      </c>
      <c r="B75" s="745"/>
      <c r="C75" s="192">
        <f>SUM(C63+C71+C74)</f>
        <v>532483.4</v>
      </c>
      <c r="D75" s="233">
        <f>SUM(D63+D71+D74)</f>
        <v>501915</v>
      </c>
      <c r="E75" s="192">
        <f>SUM(E63+E71+E74)</f>
        <v>842914.7999999999</v>
      </c>
      <c r="F75" s="191">
        <f>SUM(F63+F71+F74)</f>
        <v>654451.2999999998</v>
      </c>
      <c r="G75" s="412">
        <f t="shared" si="1"/>
        <v>77.64145320499769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183" customFormat="1" ht="31.5" customHeight="1" thickBot="1" thickTop="1">
      <c r="A76" s="744" t="s">
        <v>24</v>
      </c>
      <c r="B76" s="745"/>
      <c r="C76" s="211">
        <f>SUM(C47+C75)</f>
        <v>1979656.8000000003</v>
      </c>
      <c r="D76" s="228">
        <f>SUM(D47+D75)</f>
        <v>1544739</v>
      </c>
      <c r="E76" s="211">
        <f>SUM(E47+E75)</f>
        <v>2378499.1</v>
      </c>
      <c r="F76" s="229">
        <f>SUM(F47+F75)</f>
        <v>2201085.9000000004</v>
      </c>
      <c r="G76" s="412">
        <f t="shared" si="1"/>
        <v>92.54095996925122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ht="13.5" thickTop="1">
      <c r="F77" s="6"/>
    </row>
    <row r="78" spans="4:6" ht="12.75">
      <c r="D78" s="5"/>
      <c r="E78"/>
      <c r="F78" s="5"/>
    </row>
    <row r="80" spans="1:3" ht="12.75">
      <c r="A80" s="195"/>
      <c r="B80" s="3"/>
      <c r="C80" s="11"/>
    </row>
    <row r="81" spans="1:3" ht="12.75">
      <c r="A81" s="195"/>
      <c r="B81" s="3"/>
      <c r="C81" s="11"/>
    </row>
    <row r="82" spans="1:46" s="4" customFormat="1" ht="12.75">
      <c r="A82" s="196"/>
      <c r="B82" s="196"/>
      <c r="C82" s="196"/>
      <c r="D82"/>
      <c r="E82" s="7"/>
      <c r="G82" s="19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" ht="12.75">
      <c r="A83" s="195"/>
      <c r="B83" s="3"/>
      <c r="C83" s="11"/>
      <c r="D83" s="11"/>
    </row>
    <row r="84" spans="1:4" ht="12.75">
      <c r="A84" s="195"/>
      <c r="B84" s="3"/>
      <c r="C84" s="11"/>
      <c r="D84" s="11"/>
    </row>
    <row r="85" spans="1:4" ht="12.75">
      <c r="A85" s="195"/>
      <c r="B85" s="3"/>
      <c r="C85" s="11"/>
      <c r="D85" s="196"/>
    </row>
    <row r="86" spans="1:4" ht="12.75">
      <c r="A86" s="195"/>
      <c r="B86" s="3"/>
      <c r="C86" s="11"/>
      <c r="D86" s="11"/>
    </row>
    <row r="87" spans="1:4" ht="12.75">
      <c r="A87" s="195"/>
      <c r="B87" s="3"/>
      <c r="C87" s="11"/>
      <c r="D87" s="11"/>
    </row>
    <row r="88" spans="1:4" ht="12.75">
      <c r="A88" s="195"/>
      <c r="B88" s="3"/>
      <c r="C88" s="11"/>
      <c r="D88" s="11"/>
    </row>
    <row r="89" spans="1:4" ht="12.75">
      <c r="A89" s="195"/>
      <c r="B89" s="3"/>
      <c r="C89" s="11"/>
      <c r="D89" s="11"/>
    </row>
    <row r="90" spans="1:4" ht="12.75">
      <c r="A90" s="195"/>
      <c r="B90" s="3"/>
      <c r="C90" s="11"/>
      <c r="D90" s="11"/>
    </row>
    <row r="91" spans="1:4" ht="12.75">
      <c r="A91" s="195"/>
      <c r="B91" s="3"/>
      <c r="C91" s="11"/>
      <c r="D91" s="11"/>
    </row>
    <row r="92" spans="1:4" ht="12.75">
      <c r="A92" s="195"/>
      <c r="B92" s="3"/>
      <c r="C92" s="11"/>
      <c r="D92" s="11"/>
    </row>
    <row r="93" spans="1:4" ht="12.75">
      <c r="A93" s="195"/>
      <c r="B93" s="3"/>
      <c r="C93" s="11"/>
      <c r="D93" s="11"/>
    </row>
    <row r="94" spans="1:4" ht="12.75">
      <c r="A94" s="195"/>
      <c r="B94" s="3"/>
      <c r="C94" s="11"/>
      <c r="D94" s="11"/>
    </row>
    <row r="95" spans="1:4" ht="12.75">
      <c r="A95" s="195"/>
      <c r="B95" s="3"/>
      <c r="C95" s="11"/>
      <c r="D95" s="11"/>
    </row>
    <row r="96" spans="1:4" ht="12.75">
      <c r="A96" s="195"/>
      <c r="B96" s="3"/>
      <c r="C96" s="11"/>
      <c r="D96" s="11"/>
    </row>
    <row r="97" spans="1:4" ht="12.75">
      <c r="A97" s="195"/>
      <c r="B97" s="3"/>
      <c r="C97" s="11"/>
      <c r="D97" s="11"/>
    </row>
    <row r="98" spans="1:4" ht="12.75">
      <c r="A98" s="195"/>
      <c r="B98" s="3"/>
      <c r="C98" s="11"/>
      <c r="D98" s="11"/>
    </row>
    <row r="99" spans="1:4" ht="12.75">
      <c r="A99" s="195"/>
      <c r="B99" s="3"/>
      <c r="C99" s="11"/>
      <c r="D99" s="11"/>
    </row>
    <row r="100" spans="1:4" ht="12.75">
      <c r="A100" s="195"/>
      <c r="B100" s="3"/>
      <c r="C100" s="11"/>
      <c r="D100" s="11"/>
    </row>
    <row r="101" spans="1:4" ht="12.75">
      <c r="A101" s="195"/>
      <c r="B101" s="3"/>
      <c r="C101" s="11"/>
      <c r="D101" s="11"/>
    </row>
    <row r="102" spans="1:4" ht="12.75">
      <c r="A102" s="195"/>
      <c r="B102" s="3"/>
      <c r="C102" s="11"/>
      <c r="D102" s="11"/>
    </row>
    <row r="103" spans="1:4" ht="12.75">
      <c r="A103" s="195"/>
      <c r="B103" s="3"/>
      <c r="C103" s="11"/>
      <c r="D103" s="11"/>
    </row>
    <row r="104" spans="1:4" ht="12.75">
      <c r="A104" s="195"/>
      <c r="B104" s="3"/>
      <c r="C104" s="11"/>
      <c r="D104" s="11"/>
    </row>
    <row r="105" spans="1:4" ht="12.75">
      <c r="A105" s="195"/>
      <c r="B105" s="3"/>
      <c r="C105" s="11"/>
      <c r="D105" s="11"/>
    </row>
    <row r="106" spans="1:4" ht="12.75">
      <c r="A106" s="195"/>
      <c r="B106" s="3"/>
      <c r="C106" s="11"/>
      <c r="D106" s="11"/>
    </row>
    <row r="107" spans="1:4" ht="12.75">
      <c r="A107" s="195"/>
      <c r="B107" s="3"/>
      <c r="C107" s="11"/>
      <c r="D107" s="11"/>
    </row>
    <row r="108" spans="1:4" ht="12.75">
      <c r="A108" s="195"/>
      <c r="B108" s="3"/>
      <c r="C108" s="11"/>
      <c r="D108" s="11"/>
    </row>
    <row r="109" spans="1:4" ht="12.75">
      <c r="A109" s="195"/>
      <c r="B109" s="3"/>
      <c r="C109" s="11"/>
      <c r="D109" s="11"/>
    </row>
    <row r="110" spans="1:4" ht="12.75">
      <c r="A110" s="195"/>
      <c r="B110" s="3"/>
      <c r="C110" s="11"/>
      <c r="D110" s="11"/>
    </row>
    <row r="111" spans="1:4" ht="12.75">
      <c r="A111" s="195"/>
      <c r="B111" s="3"/>
      <c r="C111" s="11"/>
      <c r="D111" s="11"/>
    </row>
    <row r="112" spans="1:46" s="4" customFormat="1" ht="12.75">
      <c r="A112" s="196"/>
      <c r="B112" s="196"/>
      <c r="C112" s="196"/>
      <c r="D112" s="11"/>
      <c r="E112" s="7"/>
      <c r="G112" s="194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10" customFormat="1" ht="12.75">
      <c r="A113" s="197"/>
      <c r="B113" s="197"/>
      <c r="C113" s="197"/>
      <c r="D113" s="11"/>
      <c r="E113" s="405"/>
      <c r="G113" s="194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ht="12.75">
      <c r="D114" s="11"/>
    </row>
    <row r="115" ht="12.75">
      <c r="D115" s="196"/>
    </row>
  </sheetData>
  <mergeCells count="15">
    <mergeCell ref="A74:B74"/>
    <mergeCell ref="A75:B75"/>
    <mergeCell ref="A76:B76"/>
    <mergeCell ref="A46:B46"/>
    <mergeCell ref="A47:B47"/>
    <mergeCell ref="A63:B63"/>
    <mergeCell ref="A71:B71"/>
    <mergeCell ref="A32:B32"/>
    <mergeCell ref="A37:B37"/>
    <mergeCell ref="A41:B41"/>
    <mergeCell ref="A43:B43"/>
    <mergeCell ref="A1:B3"/>
    <mergeCell ref="C1:G1"/>
    <mergeCell ref="G2:G3"/>
    <mergeCell ref="A28:B28"/>
  </mergeCells>
  <printOptions horizontalCentered="1"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Header>&amp;C&amp;"Arial CE,tučné"&amp;12PŘEHLED HOSPODAŘENÍ ZA  &amp;UROK  2003 &amp;U  -  V Ý D A J E</oddHeader>
    <oddFooter xml:space="preserve">&amp;C&amp;P&amp;RSumář  výdajů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4"/>
  <sheetViews>
    <sheetView workbookViewId="0" topLeftCell="A127">
      <selection activeCell="H68" sqref="H68"/>
    </sheetView>
  </sheetViews>
  <sheetFormatPr defaultColWidth="9.00390625" defaultRowHeight="12.75"/>
  <cols>
    <col min="1" max="1" width="4.125" style="26" customWidth="1"/>
    <col min="2" max="2" width="3.875" style="20" customWidth="1"/>
    <col min="3" max="3" width="6.25390625" style="28" customWidth="1"/>
    <col min="4" max="4" width="4.375" style="26" customWidth="1"/>
    <col min="5" max="5" width="4.25390625" style="26" customWidth="1"/>
    <col min="6" max="6" width="27.25390625" style="28" customWidth="1"/>
    <col min="7" max="7" width="8.875" style="6" customWidth="1"/>
    <col min="8" max="9" width="10.00390625" style="6" customWidth="1"/>
    <col min="10" max="10" width="7.25390625" style="19" customWidth="1"/>
    <col min="11" max="13" width="3.625" style="0" customWidth="1"/>
    <col min="14" max="15" width="4.875" style="0" customWidth="1"/>
    <col min="16" max="16" width="10.75390625" style="0" bestFit="1" customWidth="1"/>
    <col min="18" max="18" width="9.75390625" style="0" bestFit="1" customWidth="1"/>
  </cols>
  <sheetData>
    <row r="1" spans="1:10" ht="12.75">
      <c r="A1" s="749" t="s">
        <v>627</v>
      </c>
      <c r="B1" s="750"/>
      <c r="C1" s="750"/>
      <c r="D1" s="750"/>
      <c r="E1" s="750"/>
      <c r="F1" s="751"/>
      <c r="G1" s="752" t="s">
        <v>1591</v>
      </c>
      <c r="H1" s="753"/>
      <c r="I1" s="753"/>
      <c r="J1" s="754"/>
    </row>
    <row r="2" spans="1:10" ht="59.25" customHeight="1">
      <c r="A2" s="755" t="s">
        <v>628</v>
      </c>
      <c r="B2" s="758" t="s">
        <v>586</v>
      </c>
      <c r="C2" s="758"/>
      <c r="D2" s="755" t="s">
        <v>629</v>
      </c>
      <c r="E2" s="761" t="s">
        <v>630</v>
      </c>
      <c r="F2" s="764" t="s">
        <v>587</v>
      </c>
      <c r="G2" s="13" t="s">
        <v>1011</v>
      </c>
      <c r="H2" s="84" t="s">
        <v>1012</v>
      </c>
      <c r="I2" s="14" t="s">
        <v>623</v>
      </c>
      <c r="J2" s="767" t="s">
        <v>734</v>
      </c>
    </row>
    <row r="3" spans="1:10" ht="3" customHeight="1">
      <c r="A3" s="756"/>
      <c r="B3" s="759"/>
      <c r="C3" s="759"/>
      <c r="D3" s="756"/>
      <c r="E3" s="762"/>
      <c r="F3" s="765"/>
      <c r="G3" s="15"/>
      <c r="H3" s="85"/>
      <c r="I3" s="16"/>
      <c r="J3" s="768"/>
    </row>
    <row r="4" spans="1:10" ht="7.5" customHeight="1">
      <c r="A4" s="757"/>
      <c r="B4" s="760"/>
      <c r="C4" s="760"/>
      <c r="D4" s="757"/>
      <c r="E4" s="763"/>
      <c r="F4" s="766"/>
      <c r="G4" s="17" t="s">
        <v>631</v>
      </c>
      <c r="H4" s="440" t="s">
        <v>631</v>
      </c>
      <c r="I4" s="18" t="s">
        <v>631</v>
      </c>
      <c r="J4" s="769"/>
    </row>
    <row r="5" spans="1:10" s="58" customFormat="1" ht="10.5" customHeight="1">
      <c r="A5" s="32">
        <v>143</v>
      </c>
      <c r="B5" s="32" t="s">
        <v>707</v>
      </c>
      <c r="C5" s="66" t="s">
        <v>708</v>
      </c>
      <c r="D5" s="32">
        <v>1332</v>
      </c>
      <c r="E5" s="32"/>
      <c r="F5" s="2" t="s">
        <v>1193</v>
      </c>
      <c r="G5" s="19">
        <v>0</v>
      </c>
      <c r="H5" s="6">
        <v>0</v>
      </c>
      <c r="I5" s="95">
        <v>2</v>
      </c>
      <c r="J5" s="570" t="s">
        <v>758</v>
      </c>
    </row>
    <row r="6" spans="1:10" ht="12" customHeight="1">
      <c r="A6" s="32">
        <v>1</v>
      </c>
      <c r="B6" s="32" t="s">
        <v>707</v>
      </c>
      <c r="C6" s="66" t="s">
        <v>708</v>
      </c>
      <c r="D6" s="32" t="s">
        <v>739</v>
      </c>
      <c r="E6" s="32"/>
      <c r="F6" s="2" t="s">
        <v>1015</v>
      </c>
      <c r="G6" s="19">
        <v>500</v>
      </c>
      <c r="H6" s="6">
        <v>699</v>
      </c>
      <c r="I6" s="95">
        <v>713.1</v>
      </c>
      <c r="J6" s="99">
        <f>(I6/H6)*100</f>
        <v>102.01716738197426</v>
      </c>
    </row>
    <row r="7" spans="1:10" ht="12" customHeight="1">
      <c r="A7" s="32">
        <v>2</v>
      </c>
      <c r="B7" s="26">
        <v>101</v>
      </c>
      <c r="C7" s="41" t="s">
        <v>708</v>
      </c>
      <c r="D7" s="26">
        <v>1361</v>
      </c>
      <c r="F7" s="28" t="s">
        <v>740</v>
      </c>
      <c r="G7" s="19">
        <v>20</v>
      </c>
      <c r="H7" s="6">
        <v>88</v>
      </c>
      <c r="I7" s="6">
        <v>348.8</v>
      </c>
      <c r="J7" s="99">
        <f>(I7/H7)*100</f>
        <v>396.3636363636364</v>
      </c>
    </row>
    <row r="8" spans="1:10" ht="12" customHeight="1">
      <c r="A8" s="32">
        <v>3</v>
      </c>
      <c r="B8" s="26">
        <v>101</v>
      </c>
      <c r="C8" s="41" t="s">
        <v>708</v>
      </c>
      <c r="D8" s="26">
        <v>1361</v>
      </c>
      <c r="F8" s="28" t="s">
        <v>1016</v>
      </c>
      <c r="G8" s="19">
        <v>115</v>
      </c>
      <c r="H8" s="6">
        <v>115</v>
      </c>
      <c r="I8" s="6">
        <v>111</v>
      </c>
      <c r="J8" s="99">
        <f aca="true" t="shared" si="0" ref="J8:J33">(I8/H8)*100</f>
        <v>96.52173913043478</v>
      </c>
    </row>
    <row r="9" spans="1:10" ht="12" customHeight="1">
      <c r="A9" s="32">
        <v>4</v>
      </c>
      <c r="B9" s="32" t="s">
        <v>741</v>
      </c>
      <c r="C9" s="66" t="s">
        <v>742</v>
      </c>
      <c r="D9" s="32" t="s">
        <v>743</v>
      </c>
      <c r="E9" s="32"/>
      <c r="F9" s="2" t="s">
        <v>738</v>
      </c>
      <c r="G9" s="19">
        <v>185961</v>
      </c>
      <c r="H9" s="6">
        <v>185961</v>
      </c>
      <c r="I9" s="6">
        <v>176932.6</v>
      </c>
      <c r="J9" s="99">
        <f t="shared" si="0"/>
        <v>95.14500352224391</v>
      </c>
    </row>
    <row r="10" spans="1:10" ht="12" customHeight="1">
      <c r="A10" s="32">
        <v>5</v>
      </c>
      <c r="B10" s="32" t="s">
        <v>741</v>
      </c>
      <c r="C10" s="66" t="s">
        <v>742</v>
      </c>
      <c r="D10" s="32" t="s">
        <v>744</v>
      </c>
      <c r="E10" s="32"/>
      <c r="F10" s="2" t="s">
        <v>982</v>
      </c>
      <c r="G10" s="19">
        <v>88343</v>
      </c>
      <c r="H10" s="6">
        <v>89389.6</v>
      </c>
      <c r="I10" s="6">
        <v>105527.6</v>
      </c>
      <c r="J10" s="99">
        <f t="shared" si="0"/>
        <v>118.05355432846774</v>
      </c>
    </row>
    <row r="11" spans="1:10" ht="12" customHeight="1">
      <c r="A11" s="32">
        <v>6</v>
      </c>
      <c r="B11" s="32" t="s">
        <v>741</v>
      </c>
      <c r="C11" s="66" t="s">
        <v>742</v>
      </c>
      <c r="D11" s="32">
        <v>1113</v>
      </c>
      <c r="E11" s="32"/>
      <c r="F11" s="2" t="s">
        <v>983</v>
      </c>
      <c r="G11" s="19">
        <v>9737</v>
      </c>
      <c r="H11" s="6">
        <v>9737</v>
      </c>
      <c r="I11" s="6">
        <v>10453</v>
      </c>
      <c r="J11" s="99">
        <f t="shared" si="0"/>
        <v>107.35339426928212</v>
      </c>
    </row>
    <row r="12" spans="1:10" ht="12" customHeight="1">
      <c r="A12" s="32">
        <v>7</v>
      </c>
      <c r="B12" s="32" t="s">
        <v>741</v>
      </c>
      <c r="C12" s="66" t="s">
        <v>742</v>
      </c>
      <c r="D12" s="32" t="s">
        <v>745</v>
      </c>
      <c r="E12" s="32"/>
      <c r="F12" s="2" t="s">
        <v>746</v>
      </c>
      <c r="G12" s="19">
        <v>179324</v>
      </c>
      <c r="H12" s="6">
        <v>179324</v>
      </c>
      <c r="I12" s="6">
        <v>180382.4</v>
      </c>
      <c r="J12" s="99">
        <f t="shared" si="0"/>
        <v>100.59021659119804</v>
      </c>
    </row>
    <row r="13" spans="1:10" ht="12" customHeight="1">
      <c r="A13" s="32">
        <v>136</v>
      </c>
      <c r="B13" s="32">
        <v>102</v>
      </c>
      <c r="C13" s="66" t="s">
        <v>742</v>
      </c>
      <c r="D13" s="32">
        <v>1122</v>
      </c>
      <c r="E13" s="32"/>
      <c r="F13" s="2" t="s">
        <v>377</v>
      </c>
      <c r="G13" s="19">
        <v>0</v>
      </c>
      <c r="H13" s="6">
        <v>0</v>
      </c>
      <c r="I13" s="6">
        <v>52180.7</v>
      </c>
      <c r="J13" s="570" t="s">
        <v>758</v>
      </c>
    </row>
    <row r="14" spans="1:10" ht="12" customHeight="1">
      <c r="A14" s="32">
        <v>134</v>
      </c>
      <c r="B14" s="32">
        <v>102</v>
      </c>
      <c r="C14" s="66" t="s">
        <v>742</v>
      </c>
      <c r="D14" s="32">
        <v>1129</v>
      </c>
      <c r="E14" s="32"/>
      <c r="F14" s="2" t="s">
        <v>378</v>
      </c>
      <c r="G14" s="19">
        <v>0</v>
      </c>
      <c r="H14" s="6">
        <v>0</v>
      </c>
      <c r="I14" s="6">
        <v>2393.4</v>
      </c>
      <c r="J14" s="570" t="s">
        <v>758</v>
      </c>
    </row>
    <row r="15" spans="1:10" ht="12" customHeight="1">
      <c r="A15" s="32">
        <v>8</v>
      </c>
      <c r="B15" s="32" t="s">
        <v>741</v>
      </c>
      <c r="C15" s="66" t="s">
        <v>742</v>
      </c>
      <c r="D15" s="32">
        <v>1211</v>
      </c>
      <c r="E15" s="32"/>
      <c r="F15" s="2" t="s">
        <v>1586</v>
      </c>
      <c r="G15" s="19">
        <v>265335</v>
      </c>
      <c r="H15" s="6">
        <v>265335</v>
      </c>
      <c r="I15" s="6">
        <v>271000.6</v>
      </c>
      <c r="J15" s="99">
        <f t="shared" si="0"/>
        <v>102.1352629694537</v>
      </c>
    </row>
    <row r="16" spans="1:10" ht="12" customHeight="1">
      <c r="A16" s="32">
        <v>9</v>
      </c>
      <c r="B16" s="32" t="s">
        <v>741</v>
      </c>
      <c r="C16" s="66" t="s">
        <v>742</v>
      </c>
      <c r="D16" s="32">
        <v>1361</v>
      </c>
      <c r="E16" s="32"/>
      <c r="F16" s="2" t="s">
        <v>740</v>
      </c>
      <c r="G16" s="19">
        <v>3500</v>
      </c>
      <c r="H16" s="6">
        <v>3500</v>
      </c>
      <c r="I16" s="6">
        <v>9738.3</v>
      </c>
      <c r="J16" s="99">
        <f t="shared" si="0"/>
        <v>278.2371428571428</v>
      </c>
    </row>
    <row r="17" spans="1:10" ht="12" customHeight="1">
      <c r="A17" s="32">
        <v>10</v>
      </c>
      <c r="B17" s="32">
        <v>102</v>
      </c>
      <c r="C17" s="66" t="s">
        <v>742</v>
      </c>
      <c r="D17" s="32">
        <v>1334</v>
      </c>
      <c r="E17" s="32"/>
      <c r="F17" s="2" t="s">
        <v>1017</v>
      </c>
      <c r="G17" s="19">
        <v>140</v>
      </c>
      <c r="H17" s="6">
        <v>140</v>
      </c>
      <c r="I17" s="6">
        <v>153.2</v>
      </c>
      <c r="J17" s="99">
        <f t="shared" si="0"/>
        <v>109.42857142857143</v>
      </c>
    </row>
    <row r="18" spans="1:10" ht="12" customHeight="1">
      <c r="A18" s="32">
        <v>11</v>
      </c>
      <c r="B18" s="26">
        <v>102</v>
      </c>
      <c r="C18" s="41" t="s">
        <v>742</v>
      </c>
      <c r="D18" s="26">
        <v>1337</v>
      </c>
      <c r="F18" s="28" t="s">
        <v>1018</v>
      </c>
      <c r="G18" s="19">
        <v>41000</v>
      </c>
      <c r="H18" s="6">
        <v>41000</v>
      </c>
      <c r="I18" s="6">
        <v>38178.8</v>
      </c>
      <c r="J18" s="99">
        <f t="shared" si="0"/>
        <v>93.11902439024391</v>
      </c>
    </row>
    <row r="19" spans="1:10" ht="12" customHeight="1">
      <c r="A19" s="32">
        <v>12</v>
      </c>
      <c r="B19" s="32">
        <v>102</v>
      </c>
      <c r="C19" s="66" t="s">
        <v>742</v>
      </c>
      <c r="D19" s="26">
        <v>1337</v>
      </c>
      <c r="F19" s="28" t="s">
        <v>1019</v>
      </c>
      <c r="G19" s="19">
        <v>1800</v>
      </c>
      <c r="H19" s="6">
        <v>1800</v>
      </c>
      <c r="I19" s="6">
        <v>1300.6</v>
      </c>
      <c r="J19" s="99">
        <f t="shared" si="0"/>
        <v>72.25555555555555</v>
      </c>
    </row>
    <row r="20" spans="1:10" ht="12" customHeight="1">
      <c r="A20" s="32">
        <v>13</v>
      </c>
      <c r="B20" s="32" t="s">
        <v>741</v>
      </c>
      <c r="C20" s="66" t="s">
        <v>742</v>
      </c>
      <c r="D20" s="32" t="s">
        <v>747</v>
      </c>
      <c r="E20" s="32"/>
      <c r="F20" s="2" t="s">
        <v>748</v>
      </c>
      <c r="G20" s="19">
        <v>3100</v>
      </c>
      <c r="H20" s="6">
        <v>3100</v>
      </c>
      <c r="I20" s="6">
        <v>3041.6</v>
      </c>
      <c r="J20" s="99">
        <f t="shared" si="0"/>
        <v>98.11612903225806</v>
      </c>
    </row>
    <row r="21" spans="1:10" ht="12" customHeight="1">
      <c r="A21" s="32">
        <v>14</v>
      </c>
      <c r="B21" s="32" t="s">
        <v>741</v>
      </c>
      <c r="C21" s="66" t="s">
        <v>742</v>
      </c>
      <c r="D21" s="32" t="s">
        <v>749</v>
      </c>
      <c r="E21" s="32"/>
      <c r="F21" s="2" t="s">
        <v>1020</v>
      </c>
      <c r="G21" s="19">
        <v>1300</v>
      </c>
      <c r="H21" s="6">
        <v>1300</v>
      </c>
      <c r="I21" s="6">
        <v>977.3</v>
      </c>
      <c r="J21" s="99">
        <f t="shared" si="0"/>
        <v>75.17692307692307</v>
      </c>
    </row>
    <row r="22" spans="1:10" ht="12" customHeight="1">
      <c r="A22" s="32">
        <v>15</v>
      </c>
      <c r="B22" s="32" t="s">
        <v>741</v>
      </c>
      <c r="C22" s="66" t="s">
        <v>742</v>
      </c>
      <c r="D22" s="32" t="s">
        <v>750</v>
      </c>
      <c r="E22" s="32"/>
      <c r="F22" s="2" t="s">
        <v>751</v>
      </c>
      <c r="G22" s="19">
        <v>500</v>
      </c>
      <c r="H22" s="6">
        <v>500</v>
      </c>
      <c r="I22" s="6">
        <v>59.8</v>
      </c>
      <c r="J22" s="99">
        <f t="shared" si="0"/>
        <v>11.959999999999999</v>
      </c>
    </row>
    <row r="23" spans="1:10" ht="12" customHeight="1">
      <c r="A23" s="32">
        <v>16</v>
      </c>
      <c r="B23" s="32" t="s">
        <v>741</v>
      </c>
      <c r="C23" s="66" t="s">
        <v>742</v>
      </c>
      <c r="D23" s="32" t="s">
        <v>752</v>
      </c>
      <c r="E23" s="32"/>
      <c r="F23" s="2" t="s">
        <v>753</v>
      </c>
      <c r="G23" s="19">
        <v>1400</v>
      </c>
      <c r="H23" s="6">
        <v>1400</v>
      </c>
      <c r="I23" s="6">
        <v>1475</v>
      </c>
      <c r="J23" s="99">
        <f t="shared" si="0"/>
        <v>105.35714285714286</v>
      </c>
    </row>
    <row r="24" spans="1:10" ht="12" customHeight="1">
      <c r="A24" s="32">
        <v>17</v>
      </c>
      <c r="B24" s="32" t="s">
        <v>741</v>
      </c>
      <c r="C24" s="66" t="s">
        <v>742</v>
      </c>
      <c r="D24" s="32" t="s">
        <v>754</v>
      </c>
      <c r="E24" s="32"/>
      <c r="F24" s="2" t="s">
        <v>1021</v>
      </c>
      <c r="G24" s="19">
        <v>870</v>
      </c>
      <c r="H24" s="6">
        <v>870</v>
      </c>
      <c r="I24" s="6">
        <v>698.7</v>
      </c>
      <c r="J24" s="99">
        <f t="shared" si="0"/>
        <v>80.3103448275862</v>
      </c>
    </row>
    <row r="25" spans="1:10" ht="12" customHeight="1">
      <c r="A25" s="32">
        <v>18</v>
      </c>
      <c r="B25" s="32">
        <v>102</v>
      </c>
      <c r="C25" s="66" t="s">
        <v>742</v>
      </c>
      <c r="D25" s="32">
        <v>1347</v>
      </c>
      <c r="E25" s="32"/>
      <c r="F25" s="2" t="s">
        <v>755</v>
      </c>
      <c r="G25" s="19">
        <v>8200</v>
      </c>
      <c r="H25" s="6">
        <v>8200</v>
      </c>
      <c r="I25" s="6">
        <v>10324.5</v>
      </c>
      <c r="J25" s="99">
        <f t="shared" si="0"/>
        <v>125.90853658536585</v>
      </c>
    </row>
    <row r="26" spans="1:10" ht="12" customHeight="1">
      <c r="A26" s="32">
        <v>19</v>
      </c>
      <c r="B26" s="32">
        <v>102</v>
      </c>
      <c r="C26" s="66" t="s">
        <v>742</v>
      </c>
      <c r="D26" s="26">
        <v>1349</v>
      </c>
      <c r="F26" s="28" t="s">
        <v>1022</v>
      </c>
      <c r="G26" s="19">
        <v>160</v>
      </c>
      <c r="H26" s="6">
        <v>160</v>
      </c>
      <c r="I26" s="6">
        <v>125</v>
      </c>
      <c r="J26" s="99">
        <f t="shared" si="0"/>
        <v>78.125</v>
      </c>
    </row>
    <row r="27" spans="1:10" ht="12" customHeight="1">
      <c r="A27" s="32">
        <v>20</v>
      </c>
      <c r="B27" s="32">
        <v>102</v>
      </c>
      <c r="C27" s="66" t="s">
        <v>742</v>
      </c>
      <c r="D27" s="26">
        <v>1351</v>
      </c>
      <c r="F27" s="28" t="s">
        <v>1023</v>
      </c>
      <c r="G27" s="19">
        <v>3500</v>
      </c>
      <c r="H27" s="6">
        <v>3500</v>
      </c>
      <c r="I27" s="6">
        <v>3729.5</v>
      </c>
      <c r="J27" s="99">
        <f t="shared" si="0"/>
        <v>106.55714285714286</v>
      </c>
    </row>
    <row r="28" spans="1:10" ht="12" customHeight="1">
      <c r="A28" s="32">
        <v>21</v>
      </c>
      <c r="B28" s="32" t="s">
        <v>741</v>
      </c>
      <c r="C28" s="66" t="s">
        <v>742</v>
      </c>
      <c r="D28" s="32" t="s">
        <v>756</v>
      </c>
      <c r="E28" s="32"/>
      <c r="F28" s="2" t="s">
        <v>757</v>
      </c>
      <c r="G28" s="19">
        <v>32100</v>
      </c>
      <c r="H28" s="6">
        <v>32100</v>
      </c>
      <c r="I28" s="6">
        <v>34028.6</v>
      </c>
      <c r="J28" s="99">
        <f t="shared" si="0"/>
        <v>106.00809968847351</v>
      </c>
    </row>
    <row r="29" spans="1:10" ht="12" customHeight="1">
      <c r="A29" s="32">
        <v>22</v>
      </c>
      <c r="B29" s="32">
        <v>103</v>
      </c>
      <c r="C29" s="66" t="s">
        <v>1024</v>
      </c>
      <c r="D29" s="32">
        <v>1361</v>
      </c>
      <c r="E29" s="32"/>
      <c r="F29" s="2" t="s">
        <v>740</v>
      </c>
      <c r="G29" s="19">
        <v>7600</v>
      </c>
      <c r="H29" s="6">
        <v>10537.5</v>
      </c>
      <c r="I29" s="6">
        <v>11511</v>
      </c>
      <c r="J29" s="99">
        <f t="shared" si="0"/>
        <v>109.23843416370107</v>
      </c>
    </row>
    <row r="30" spans="1:10" ht="12" customHeight="1">
      <c r="A30" s="32">
        <v>100</v>
      </c>
      <c r="B30" s="32">
        <v>106</v>
      </c>
      <c r="C30" s="66" t="s">
        <v>781</v>
      </c>
      <c r="D30" s="32">
        <v>1361</v>
      </c>
      <c r="E30" s="32"/>
      <c r="F30" s="2" t="s">
        <v>740</v>
      </c>
      <c r="G30" s="19">
        <v>0</v>
      </c>
      <c r="H30" s="6">
        <v>0</v>
      </c>
      <c r="I30" s="6">
        <v>20.8</v>
      </c>
      <c r="J30" s="570" t="s">
        <v>758</v>
      </c>
    </row>
    <row r="31" spans="1:10" ht="12" customHeight="1">
      <c r="A31" s="32">
        <v>23</v>
      </c>
      <c r="B31" s="32">
        <v>109</v>
      </c>
      <c r="C31" s="66" t="s">
        <v>1025</v>
      </c>
      <c r="D31" s="32">
        <v>1361</v>
      </c>
      <c r="E31" s="32"/>
      <c r="F31" s="2" t="s">
        <v>740</v>
      </c>
      <c r="G31" s="19">
        <v>2500</v>
      </c>
      <c r="H31" s="6">
        <v>2500</v>
      </c>
      <c r="I31" s="6">
        <v>4478</v>
      </c>
      <c r="J31" s="99">
        <f t="shared" si="0"/>
        <v>179.12</v>
      </c>
    </row>
    <row r="32" spans="1:10" ht="12" customHeight="1">
      <c r="A32" s="32">
        <v>142</v>
      </c>
      <c r="B32" s="32">
        <v>110</v>
      </c>
      <c r="C32" s="66" t="s">
        <v>759</v>
      </c>
      <c r="D32" s="32">
        <v>1361</v>
      </c>
      <c r="E32" s="32"/>
      <c r="F32" s="2" t="s">
        <v>740</v>
      </c>
      <c r="G32" s="19">
        <v>0</v>
      </c>
      <c r="H32" s="6">
        <v>0</v>
      </c>
      <c r="I32" s="6">
        <v>2.4</v>
      </c>
      <c r="J32" s="570" t="s">
        <v>758</v>
      </c>
    </row>
    <row r="33" spans="1:10" ht="12" customHeight="1">
      <c r="A33" s="32">
        <v>24</v>
      </c>
      <c r="B33" s="32" t="s">
        <v>760</v>
      </c>
      <c r="C33" s="66" t="s">
        <v>1026</v>
      </c>
      <c r="D33" s="32">
        <v>1361</v>
      </c>
      <c r="E33" s="32"/>
      <c r="F33" s="2" t="s">
        <v>740</v>
      </c>
      <c r="G33" s="19">
        <v>2050</v>
      </c>
      <c r="H33" s="6">
        <v>2050</v>
      </c>
      <c r="I33" s="6">
        <v>1714.1</v>
      </c>
      <c r="J33" s="99">
        <f t="shared" si="0"/>
        <v>83.61463414634146</v>
      </c>
    </row>
    <row r="34" spans="1:10" ht="12" customHeight="1">
      <c r="A34" s="32">
        <v>25</v>
      </c>
      <c r="B34" s="32" t="s">
        <v>761</v>
      </c>
      <c r="C34" s="66" t="s">
        <v>762</v>
      </c>
      <c r="D34" s="32">
        <v>1361</v>
      </c>
      <c r="E34" s="32"/>
      <c r="F34" s="2" t="s">
        <v>740</v>
      </c>
      <c r="G34" s="19">
        <v>4500</v>
      </c>
      <c r="H34" s="6">
        <v>4500</v>
      </c>
      <c r="I34" s="6">
        <v>5079.4</v>
      </c>
      <c r="J34" s="99">
        <f>(I34/H34)*100</f>
        <v>112.87555555555555</v>
      </c>
    </row>
    <row r="35" spans="1:31" s="34" customFormat="1" ht="13.5" thickBot="1">
      <c r="A35" s="770" t="s">
        <v>763</v>
      </c>
      <c r="B35" s="770"/>
      <c r="C35" s="770"/>
      <c r="D35" s="770"/>
      <c r="E35" s="770"/>
      <c r="F35" s="770"/>
      <c r="G35" s="33">
        <f>SUM(G5:G34)</f>
        <v>843555</v>
      </c>
      <c r="H35" s="86">
        <f>SUM(H5:H34)</f>
        <v>847806.1</v>
      </c>
      <c r="I35" s="86">
        <f>SUM(I5:I34)</f>
        <v>926681.8</v>
      </c>
      <c r="J35" s="444">
        <f>(I35/H35)*100</f>
        <v>109.30350701652183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10" ht="12" customHeight="1">
      <c r="A36" s="32">
        <v>26</v>
      </c>
      <c r="B36" s="32" t="s">
        <v>764</v>
      </c>
      <c r="C36" s="66" t="s">
        <v>765</v>
      </c>
      <c r="D36" s="32" t="s">
        <v>766</v>
      </c>
      <c r="E36" s="32">
        <v>5311</v>
      </c>
      <c r="F36" s="2" t="s">
        <v>767</v>
      </c>
      <c r="G36" s="19">
        <v>2800</v>
      </c>
      <c r="H36" s="6">
        <v>2800</v>
      </c>
      <c r="I36" s="6">
        <v>2813.8</v>
      </c>
      <c r="J36" s="99">
        <f>(I36/H36)*100</f>
        <v>100.49285714285713</v>
      </c>
    </row>
    <row r="37" spans="1:10" ht="12" customHeight="1">
      <c r="A37" s="32">
        <v>108</v>
      </c>
      <c r="B37" s="32" t="s">
        <v>764</v>
      </c>
      <c r="C37" s="66" t="s">
        <v>765</v>
      </c>
      <c r="D37" s="32">
        <v>2132</v>
      </c>
      <c r="E37" s="32">
        <v>5311</v>
      </c>
      <c r="F37" s="2" t="s">
        <v>778</v>
      </c>
      <c r="G37" s="19">
        <v>0</v>
      </c>
      <c r="H37" s="6">
        <v>0</v>
      </c>
      <c r="I37" s="6">
        <v>7</v>
      </c>
      <c r="J37" s="570" t="s">
        <v>758</v>
      </c>
    </row>
    <row r="38" spans="1:10" ht="12" customHeight="1">
      <c r="A38" s="32">
        <v>141</v>
      </c>
      <c r="B38" s="32">
        <v>100</v>
      </c>
      <c r="C38" s="66" t="s">
        <v>765</v>
      </c>
      <c r="D38" s="32">
        <v>2310</v>
      </c>
      <c r="E38" s="32">
        <v>5311</v>
      </c>
      <c r="F38" s="2" t="s">
        <v>1039</v>
      </c>
      <c r="G38" s="19">
        <v>0</v>
      </c>
      <c r="H38" s="6">
        <v>29.5</v>
      </c>
      <c r="I38" s="6">
        <v>29.5</v>
      </c>
      <c r="J38" s="99">
        <f aca="true" t="shared" si="1" ref="J38:J131">(I38/H38)*100</f>
        <v>100</v>
      </c>
    </row>
    <row r="39" spans="1:10" ht="12" customHeight="1">
      <c r="A39" s="32">
        <v>104</v>
      </c>
      <c r="B39" s="32" t="s">
        <v>764</v>
      </c>
      <c r="C39" s="66" t="s">
        <v>765</v>
      </c>
      <c r="D39" s="32">
        <v>2324</v>
      </c>
      <c r="E39" s="32">
        <v>5311</v>
      </c>
      <c r="F39" s="2" t="s">
        <v>718</v>
      </c>
      <c r="G39" s="19">
        <v>0</v>
      </c>
      <c r="H39" s="6">
        <v>0</v>
      </c>
      <c r="I39" s="6">
        <v>13.5</v>
      </c>
      <c r="J39" s="570" t="s">
        <v>758</v>
      </c>
    </row>
    <row r="40" spans="1:10" ht="12" customHeight="1">
      <c r="A40" s="32">
        <v>27</v>
      </c>
      <c r="B40" s="32" t="s">
        <v>707</v>
      </c>
      <c r="C40" s="66" t="s">
        <v>708</v>
      </c>
      <c r="D40" s="32" t="s">
        <v>766</v>
      </c>
      <c r="E40" s="32">
        <v>3769</v>
      </c>
      <c r="F40" s="2" t="s">
        <v>767</v>
      </c>
      <c r="G40" s="19">
        <v>175</v>
      </c>
      <c r="H40" s="6">
        <v>175</v>
      </c>
      <c r="I40" s="95">
        <v>846.1</v>
      </c>
      <c r="J40" s="99">
        <f t="shared" si="1"/>
        <v>483.4857142857143</v>
      </c>
    </row>
    <row r="41" spans="1:10" ht="12" customHeight="1">
      <c r="A41" s="32">
        <v>28</v>
      </c>
      <c r="B41" s="32" t="s">
        <v>741</v>
      </c>
      <c r="C41" s="66" t="s">
        <v>742</v>
      </c>
      <c r="D41" s="32" t="s">
        <v>768</v>
      </c>
      <c r="E41" s="32" t="s">
        <v>769</v>
      </c>
      <c r="F41" s="2" t="s">
        <v>770</v>
      </c>
      <c r="G41" s="19">
        <v>3000</v>
      </c>
      <c r="H41" s="6">
        <v>3992.2</v>
      </c>
      <c r="I41" s="95">
        <v>4024.9</v>
      </c>
      <c r="J41" s="99">
        <f t="shared" si="1"/>
        <v>100.81909723961726</v>
      </c>
    </row>
    <row r="42" spans="1:10" ht="12" customHeight="1">
      <c r="A42" s="32">
        <v>29</v>
      </c>
      <c r="B42" s="32">
        <v>102</v>
      </c>
      <c r="C42" s="66" t="s">
        <v>742</v>
      </c>
      <c r="D42" s="32">
        <v>2141</v>
      </c>
      <c r="E42" s="32">
        <v>6310</v>
      </c>
      <c r="F42" s="2" t="s">
        <v>1027</v>
      </c>
      <c r="G42" s="19">
        <v>60</v>
      </c>
      <c r="H42" s="6">
        <v>60</v>
      </c>
      <c r="I42" s="95">
        <v>77.7</v>
      </c>
      <c r="J42" s="99">
        <f t="shared" si="1"/>
        <v>129.50000000000003</v>
      </c>
    </row>
    <row r="43" spans="1:10" ht="12" customHeight="1">
      <c r="A43" s="32">
        <v>30</v>
      </c>
      <c r="B43" s="32">
        <v>102</v>
      </c>
      <c r="C43" s="66" t="s">
        <v>742</v>
      </c>
      <c r="D43" s="32">
        <v>2142</v>
      </c>
      <c r="E43" s="32">
        <v>6171</v>
      </c>
      <c r="F43" s="2" t="s">
        <v>1028</v>
      </c>
      <c r="G43" s="19">
        <v>9000</v>
      </c>
      <c r="H43" s="6">
        <v>9106</v>
      </c>
      <c r="I43" s="95">
        <v>20749.6</v>
      </c>
      <c r="J43" s="99">
        <f t="shared" si="1"/>
        <v>227.86734021524268</v>
      </c>
    </row>
    <row r="44" spans="1:10" ht="12" customHeight="1">
      <c r="A44" s="32">
        <v>31</v>
      </c>
      <c r="B44" s="32">
        <v>102</v>
      </c>
      <c r="C44" s="66" t="s">
        <v>742</v>
      </c>
      <c r="D44" s="32">
        <v>2142</v>
      </c>
      <c r="E44" s="32">
        <v>6310</v>
      </c>
      <c r="F44" s="2" t="s">
        <v>1029</v>
      </c>
      <c r="G44" s="19">
        <v>28300</v>
      </c>
      <c r="H44" s="6">
        <v>37595.2</v>
      </c>
      <c r="I44" s="95">
        <v>38983.1</v>
      </c>
      <c r="J44" s="99">
        <f t="shared" si="1"/>
        <v>103.6916946844278</v>
      </c>
    </row>
    <row r="45" spans="1:10" ht="12" customHeight="1">
      <c r="A45" s="32">
        <v>111</v>
      </c>
      <c r="B45" s="32">
        <v>102</v>
      </c>
      <c r="C45" s="66" t="s">
        <v>1486</v>
      </c>
      <c r="D45" s="32">
        <v>2210</v>
      </c>
      <c r="E45" s="32">
        <v>3639</v>
      </c>
      <c r="F45" s="2" t="s">
        <v>767</v>
      </c>
      <c r="G45" s="19">
        <v>0</v>
      </c>
      <c r="H45" s="6">
        <v>0</v>
      </c>
      <c r="I45" s="95">
        <v>120</v>
      </c>
      <c r="J45" s="570" t="s">
        <v>758</v>
      </c>
    </row>
    <row r="46" spans="1:10" ht="12" customHeight="1">
      <c r="A46" s="32">
        <v>105</v>
      </c>
      <c r="B46" s="32">
        <v>102</v>
      </c>
      <c r="C46" s="66" t="s">
        <v>742</v>
      </c>
      <c r="D46" s="32">
        <v>2222</v>
      </c>
      <c r="E46" s="32">
        <v>6402</v>
      </c>
      <c r="F46" s="2" t="s">
        <v>1030</v>
      </c>
      <c r="G46" s="19">
        <v>0</v>
      </c>
      <c r="H46" s="6">
        <v>610.7</v>
      </c>
      <c r="I46" s="95">
        <v>610.7</v>
      </c>
      <c r="J46" s="99">
        <f t="shared" si="1"/>
        <v>100</v>
      </c>
    </row>
    <row r="47" spans="1:10" ht="12" customHeight="1">
      <c r="A47" s="32">
        <v>106</v>
      </c>
      <c r="B47" s="32">
        <v>102</v>
      </c>
      <c r="C47" s="66" t="s">
        <v>742</v>
      </c>
      <c r="D47" s="32">
        <v>2229</v>
      </c>
      <c r="E47" s="32">
        <v>6402</v>
      </c>
      <c r="F47" s="2" t="s">
        <v>1031</v>
      </c>
      <c r="G47" s="19">
        <v>0</v>
      </c>
      <c r="H47" s="6">
        <v>4822.4</v>
      </c>
      <c r="I47" s="95">
        <v>4822.4</v>
      </c>
      <c r="J47" s="99">
        <f t="shared" si="1"/>
        <v>100</v>
      </c>
    </row>
    <row r="48" spans="1:10" ht="12" customHeight="1">
      <c r="A48" s="32">
        <v>103</v>
      </c>
      <c r="B48" s="32">
        <v>102</v>
      </c>
      <c r="C48" s="66" t="s">
        <v>742</v>
      </c>
      <c r="D48" s="32">
        <v>2321</v>
      </c>
      <c r="E48" s="32">
        <v>3324</v>
      </c>
      <c r="F48" s="2" t="s">
        <v>1590</v>
      </c>
      <c r="G48" s="19">
        <v>0</v>
      </c>
      <c r="H48" s="6">
        <v>50</v>
      </c>
      <c r="I48" s="95">
        <v>100</v>
      </c>
      <c r="J48" s="99">
        <f t="shared" si="1"/>
        <v>200</v>
      </c>
    </row>
    <row r="49" spans="1:10" ht="12" customHeight="1">
      <c r="A49" s="32">
        <v>99</v>
      </c>
      <c r="B49" s="32">
        <v>102</v>
      </c>
      <c r="C49" s="66" t="s">
        <v>742</v>
      </c>
      <c r="D49" s="32">
        <v>2321</v>
      </c>
      <c r="E49" s="32">
        <v>3639</v>
      </c>
      <c r="F49" s="2" t="s">
        <v>1590</v>
      </c>
      <c r="G49" s="19">
        <v>0</v>
      </c>
      <c r="H49" s="6">
        <v>295</v>
      </c>
      <c r="I49" s="95">
        <v>340</v>
      </c>
      <c r="J49" s="99">
        <f t="shared" si="1"/>
        <v>115.2542372881356</v>
      </c>
    </row>
    <row r="50" spans="1:10" ht="12" customHeight="1">
      <c r="A50" s="32">
        <v>83</v>
      </c>
      <c r="B50" s="32">
        <v>102</v>
      </c>
      <c r="C50" s="66" t="s">
        <v>742</v>
      </c>
      <c r="D50" s="32">
        <v>2321</v>
      </c>
      <c r="E50" s="32">
        <v>5299</v>
      </c>
      <c r="F50" s="2" t="s">
        <v>1590</v>
      </c>
      <c r="G50" s="19">
        <v>0</v>
      </c>
      <c r="H50" s="6">
        <v>0</v>
      </c>
      <c r="I50" s="95">
        <v>67</v>
      </c>
      <c r="J50" s="570" t="s">
        <v>758</v>
      </c>
    </row>
    <row r="51" spans="1:10" ht="12" customHeight="1">
      <c r="A51" s="32">
        <v>92</v>
      </c>
      <c r="B51" s="32">
        <v>102</v>
      </c>
      <c r="C51" s="66" t="s">
        <v>742</v>
      </c>
      <c r="D51" s="32">
        <v>2324</v>
      </c>
      <c r="E51" s="32">
        <v>3639</v>
      </c>
      <c r="F51" s="2" t="s">
        <v>718</v>
      </c>
      <c r="G51" s="19">
        <v>0</v>
      </c>
      <c r="H51" s="6">
        <v>6</v>
      </c>
      <c r="I51" s="95">
        <v>83.8</v>
      </c>
      <c r="J51" s="99">
        <f t="shared" si="1"/>
        <v>1396.6666666666667</v>
      </c>
    </row>
    <row r="52" spans="1:10" ht="12" customHeight="1">
      <c r="A52" s="32">
        <v>32</v>
      </c>
      <c r="B52" s="32">
        <v>102</v>
      </c>
      <c r="C52" s="66" t="s">
        <v>742</v>
      </c>
      <c r="D52" s="32">
        <v>2329</v>
      </c>
      <c r="E52" s="32">
        <v>3639</v>
      </c>
      <c r="F52" s="2" t="s">
        <v>1032</v>
      </c>
      <c r="G52" s="19">
        <v>10</v>
      </c>
      <c r="H52" s="6">
        <v>8986.4</v>
      </c>
      <c r="I52" s="95">
        <v>9034.3</v>
      </c>
      <c r="J52" s="99">
        <f t="shared" si="1"/>
        <v>100.5330276862815</v>
      </c>
    </row>
    <row r="53" spans="1:10" ht="12" customHeight="1">
      <c r="A53" s="32">
        <v>33</v>
      </c>
      <c r="B53" s="32">
        <v>102</v>
      </c>
      <c r="C53" s="66" t="s">
        <v>742</v>
      </c>
      <c r="D53" s="32">
        <v>2460</v>
      </c>
      <c r="E53" s="32"/>
      <c r="F53" s="2" t="s">
        <v>1033</v>
      </c>
      <c r="G53" s="19">
        <v>30000</v>
      </c>
      <c r="H53" s="6">
        <v>30000</v>
      </c>
      <c r="I53" s="6">
        <v>25727.5</v>
      </c>
      <c r="J53" s="99">
        <f t="shared" si="1"/>
        <v>85.75833333333334</v>
      </c>
    </row>
    <row r="54" spans="1:10" ht="12" customHeight="1">
      <c r="A54" s="32">
        <v>34</v>
      </c>
      <c r="B54" s="32">
        <v>102</v>
      </c>
      <c r="C54" s="66" t="s">
        <v>742</v>
      </c>
      <c r="D54" s="32">
        <v>2460</v>
      </c>
      <c r="E54" s="32"/>
      <c r="F54" s="2" t="s">
        <v>1034</v>
      </c>
      <c r="G54" s="19">
        <v>44</v>
      </c>
      <c r="H54" s="6">
        <v>44</v>
      </c>
      <c r="I54" s="6">
        <v>27</v>
      </c>
      <c r="J54" s="99">
        <f t="shared" si="1"/>
        <v>61.36363636363637</v>
      </c>
    </row>
    <row r="55" spans="1:10" ht="12" customHeight="1">
      <c r="A55" s="32">
        <v>110</v>
      </c>
      <c r="B55" s="32">
        <v>103</v>
      </c>
      <c r="C55" s="66" t="s">
        <v>1024</v>
      </c>
      <c r="D55" s="32">
        <v>2210</v>
      </c>
      <c r="E55" s="32">
        <v>2299</v>
      </c>
      <c r="F55" s="2" t="s">
        <v>767</v>
      </c>
      <c r="G55" s="19">
        <v>0</v>
      </c>
      <c r="H55" s="6">
        <v>0</v>
      </c>
      <c r="I55" s="6">
        <v>5.5</v>
      </c>
      <c r="J55" s="570" t="s">
        <v>758</v>
      </c>
    </row>
    <row r="56" spans="1:10" ht="12" customHeight="1">
      <c r="A56" s="32">
        <v>35</v>
      </c>
      <c r="B56" s="32">
        <v>104</v>
      </c>
      <c r="C56" s="66" t="s">
        <v>876</v>
      </c>
      <c r="D56" s="32" t="s">
        <v>771</v>
      </c>
      <c r="E56" s="32">
        <v>3399</v>
      </c>
      <c r="F56" s="2" t="s">
        <v>1035</v>
      </c>
      <c r="G56" s="19">
        <v>100</v>
      </c>
      <c r="H56" s="6">
        <v>135</v>
      </c>
      <c r="I56" s="6">
        <v>135.5</v>
      </c>
      <c r="J56" s="99">
        <f t="shared" si="1"/>
        <v>100.37037037037038</v>
      </c>
    </row>
    <row r="57" spans="1:10" ht="12" customHeight="1">
      <c r="A57" s="32">
        <v>89</v>
      </c>
      <c r="B57" s="32">
        <v>104</v>
      </c>
      <c r="C57" s="66" t="s">
        <v>876</v>
      </c>
      <c r="D57" s="32">
        <v>2324</v>
      </c>
      <c r="E57" s="32">
        <v>3639</v>
      </c>
      <c r="F57" s="2" t="s">
        <v>718</v>
      </c>
      <c r="G57" s="19">
        <v>0</v>
      </c>
      <c r="H57" s="6">
        <v>0</v>
      </c>
      <c r="I57" s="6">
        <v>2.5</v>
      </c>
      <c r="J57" s="570" t="s">
        <v>758</v>
      </c>
    </row>
    <row r="58" spans="1:10" ht="12" customHeight="1">
      <c r="A58" s="32">
        <v>36</v>
      </c>
      <c r="B58" s="32">
        <v>104</v>
      </c>
      <c r="C58" s="66" t="s">
        <v>876</v>
      </c>
      <c r="D58" s="32">
        <v>2329</v>
      </c>
      <c r="E58" s="32">
        <v>3319</v>
      </c>
      <c r="F58" s="2" t="s">
        <v>1036</v>
      </c>
      <c r="G58" s="19">
        <v>100</v>
      </c>
      <c r="H58" s="6">
        <v>335</v>
      </c>
      <c r="I58" s="6">
        <v>335</v>
      </c>
      <c r="J58" s="99">
        <f t="shared" si="1"/>
        <v>100</v>
      </c>
    </row>
    <row r="59" spans="1:10" ht="12" customHeight="1">
      <c r="A59" s="32">
        <v>114</v>
      </c>
      <c r="B59" s="32">
        <v>105</v>
      </c>
      <c r="C59" s="66" t="s">
        <v>775</v>
      </c>
      <c r="D59" s="32">
        <v>2324</v>
      </c>
      <c r="E59" s="32">
        <v>3639</v>
      </c>
      <c r="F59" s="2" t="s">
        <v>718</v>
      </c>
      <c r="G59" s="19">
        <v>0</v>
      </c>
      <c r="H59" s="6">
        <v>27</v>
      </c>
      <c r="I59" s="6">
        <v>55.1</v>
      </c>
      <c r="J59" s="99">
        <f t="shared" si="1"/>
        <v>204.07407407407408</v>
      </c>
    </row>
    <row r="60" spans="1:10" ht="12" customHeight="1">
      <c r="A60" s="32">
        <v>105</v>
      </c>
      <c r="B60" s="32">
        <v>105</v>
      </c>
      <c r="C60" s="66" t="s">
        <v>775</v>
      </c>
      <c r="D60" s="32">
        <v>2329</v>
      </c>
      <c r="E60" s="32">
        <v>3639</v>
      </c>
      <c r="F60" s="2" t="s">
        <v>1032</v>
      </c>
      <c r="G60" s="19">
        <v>0</v>
      </c>
      <c r="H60" s="6">
        <v>0</v>
      </c>
      <c r="I60" s="6">
        <v>60</v>
      </c>
      <c r="J60" s="570" t="s">
        <v>758</v>
      </c>
    </row>
    <row r="61" spans="1:18" s="9" customFormat="1" ht="12" customHeight="1">
      <c r="A61" s="32">
        <v>37</v>
      </c>
      <c r="B61" s="32" t="s">
        <v>780</v>
      </c>
      <c r="C61" s="66" t="s">
        <v>781</v>
      </c>
      <c r="D61" s="32" t="s">
        <v>771</v>
      </c>
      <c r="E61" s="32" t="s">
        <v>782</v>
      </c>
      <c r="F61" s="2" t="s">
        <v>1037</v>
      </c>
      <c r="G61" s="19">
        <v>265</v>
      </c>
      <c r="H61" s="6">
        <v>265</v>
      </c>
      <c r="I61" s="6">
        <v>290.9</v>
      </c>
      <c r="J61" s="99">
        <f t="shared" si="1"/>
        <v>109.77358490566036</v>
      </c>
      <c r="L61"/>
      <c r="M61"/>
      <c r="N61"/>
      <c r="O61"/>
      <c r="P61"/>
      <c r="Q61"/>
      <c r="R61"/>
    </row>
    <row r="62" spans="1:18" s="9" customFormat="1" ht="12" customHeight="1">
      <c r="A62" s="32">
        <v>38</v>
      </c>
      <c r="B62" s="32" t="s">
        <v>780</v>
      </c>
      <c r="C62" s="66" t="s">
        <v>781</v>
      </c>
      <c r="D62" s="32" t="s">
        <v>776</v>
      </c>
      <c r="E62" s="32">
        <v>3539</v>
      </c>
      <c r="F62" s="2" t="s">
        <v>778</v>
      </c>
      <c r="G62" s="19">
        <v>100</v>
      </c>
      <c r="H62" s="6">
        <v>100</v>
      </c>
      <c r="I62" s="6">
        <v>100</v>
      </c>
      <c r="J62" s="99">
        <f t="shared" si="1"/>
        <v>100</v>
      </c>
      <c r="L62"/>
      <c r="M62"/>
      <c r="N62"/>
      <c r="O62"/>
      <c r="P62"/>
      <c r="Q62"/>
      <c r="R62"/>
    </row>
    <row r="63" spans="1:18" s="9" customFormat="1" ht="12" customHeight="1">
      <c r="A63" s="32">
        <v>39</v>
      </c>
      <c r="B63" s="32">
        <v>106</v>
      </c>
      <c r="C63" s="66" t="s">
        <v>781</v>
      </c>
      <c r="D63" s="32">
        <v>2324</v>
      </c>
      <c r="E63" s="32">
        <v>4193</v>
      </c>
      <c r="F63" s="2" t="s">
        <v>783</v>
      </c>
      <c r="G63" s="19">
        <v>12</v>
      </c>
      <c r="H63" s="6">
        <v>12</v>
      </c>
      <c r="I63" s="6">
        <v>13</v>
      </c>
      <c r="J63" s="99">
        <f t="shared" si="1"/>
        <v>108.33333333333333</v>
      </c>
      <c r="L63"/>
      <c r="M63"/>
      <c r="N63"/>
      <c r="O63"/>
      <c r="P63"/>
      <c r="Q63"/>
      <c r="R63"/>
    </row>
    <row r="64" spans="1:18" s="9" customFormat="1" ht="12" customHeight="1">
      <c r="A64" s="32">
        <v>96</v>
      </c>
      <c r="B64" s="32">
        <v>106</v>
      </c>
      <c r="C64" s="66" t="s">
        <v>781</v>
      </c>
      <c r="D64" s="32">
        <v>2324</v>
      </c>
      <c r="E64" s="32">
        <v>4318</v>
      </c>
      <c r="F64" s="2" t="s">
        <v>718</v>
      </c>
      <c r="G64" s="19">
        <v>0</v>
      </c>
      <c r="H64" s="6">
        <v>0</v>
      </c>
      <c r="I64" s="6">
        <v>91</v>
      </c>
      <c r="J64" s="570" t="s">
        <v>758</v>
      </c>
      <c r="L64"/>
      <c r="M64"/>
      <c r="N64"/>
      <c r="O64"/>
      <c r="P64"/>
      <c r="Q64"/>
      <c r="R64"/>
    </row>
    <row r="65" spans="1:18" s="9" customFormat="1" ht="12" customHeight="1">
      <c r="A65" s="32">
        <v>81</v>
      </c>
      <c r="B65" s="32">
        <v>106</v>
      </c>
      <c r="C65" s="66" t="s">
        <v>781</v>
      </c>
      <c r="D65" s="32">
        <v>2324</v>
      </c>
      <c r="E65" s="32">
        <v>4339</v>
      </c>
      <c r="F65" s="2" t="s">
        <v>718</v>
      </c>
      <c r="G65" s="19">
        <v>0</v>
      </c>
      <c r="H65" s="6">
        <v>0</v>
      </c>
      <c r="I65" s="6">
        <v>46.1</v>
      </c>
      <c r="J65" s="570" t="s">
        <v>758</v>
      </c>
      <c r="L65"/>
      <c r="M65"/>
      <c r="N65"/>
      <c r="O65"/>
      <c r="P65"/>
      <c r="Q65"/>
      <c r="R65"/>
    </row>
    <row r="66" spans="1:18" s="9" customFormat="1" ht="12" customHeight="1">
      <c r="A66" s="32">
        <v>123</v>
      </c>
      <c r="B66" s="32">
        <v>106</v>
      </c>
      <c r="C66" s="66" t="s">
        <v>781</v>
      </c>
      <c r="D66" s="32">
        <v>2460</v>
      </c>
      <c r="E66" s="32"/>
      <c r="F66" s="2" t="s">
        <v>719</v>
      </c>
      <c r="G66" s="19">
        <v>0</v>
      </c>
      <c r="H66" s="6">
        <v>0</v>
      </c>
      <c r="I66" s="6">
        <v>9.7</v>
      </c>
      <c r="J66" s="570" t="s">
        <v>758</v>
      </c>
      <c r="L66"/>
      <c r="M66"/>
      <c r="N66"/>
      <c r="O66"/>
      <c r="P66"/>
      <c r="Q66"/>
      <c r="R66"/>
    </row>
    <row r="67" spans="1:10" ht="12" customHeight="1">
      <c r="A67" s="32">
        <v>40</v>
      </c>
      <c r="B67" s="32">
        <v>108</v>
      </c>
      <c r="C67" s="66" t="s">
        <v>784</v>
      </c>
      <c r="D67" s="32">
        <v>2111</v>
      </c>
      <c r="E67" s="32">
        <v>6171</v>
      </c>
      <c r="F67" s="2" t="s">
        <v>1038</v>
      </c>
      <c r="G67" s="19">
        <v>20</v>
      </c>
      <c r="H67" s="6">
        <v>20</v>
      </c>
      <c r="I67" s="6">
        <v>41.2</v>
      </c>
      <c r="J67" s="99">
        <f t="shared" si="1"/>
        <v>206</v>
      </c>
    </row>
    <row r="68" spans="1:10" ht="12" customHeight="1">
      <c r="A68" s="32">
        <v>41</v>
      </c>
      <c r="B68" s="32" t="s">
        <v>785</v>
      </c>
      <c r="C68" s="66" t="s">
        <v>784</v>
      </c>
      <c r="D68" s="32" t="s">
        <v>776</v>
      </c>
      <c r="E68" s="32">
        <v>6171</v>
      </c>
      <c r="F68" s="2" t="s">
        <v>778</v>
      </c>
      <c r="G68" s="19">
        <v>440</v>
      </c>
      <c r="H68" s="6">
        <v>440</v>
      </c>
      <c r="I68" s="6">
        <v>629.6</v>
      </c>
      <c r="J68" s="99">
        <f t="shared" si="1"/>
        <v>143.0909090909091</v>
      </c>
    </row>
    <row r="69" spans="1:10" ht="12" customHeight="1">
      <c r="A69" s="32">
        <v>42</v>
      </c>
      <c r="B69" s="32">
        <v>108</v>
      </c>
      <c r="C69" s="66" t="s">
        <v>784</v>
      </c>
      <c r="D69" s="32">
        <v>2310</v>
      </c>
      <c r="E69" s="32">
        <v>6171</v>
      </c>
      <c r="F69" s="2" t="s">
        <v>1039</v>
      </c>
      <c r="G69" s="19">
        <v>5</v>
      </c>
      <c r="H69" s="6">
        <v>45</v>
      </c>
      <c r="I69" s="6">
        <v>187.3</v>
      </c>
      <c r="J69" s="99">
        <f t="shared" si="1"/>
        <v>416.2222222222223</v>
      </c>
    </row>
    <row r="70" spans="1:10" ht="12" customHeight="1">
      <c r="A70" s="32">
        <v>80</v>
      </c>
      <c r="B70" s="32">
        <v>108</v>
      </c>
      <c r="C70" s="66" t="s">
        <v>784</v>
      </c>
      <c r="D70" s="32">
        <v>2324</v>
      </c>
      <c r="E70" s="32">
        <v>6171</v>
      </c>
      <c r="F70" s="2" t="s">
        <v>718</v>
      </c>
      <c r="G70" s="19">
        <v>0</v>
      </c>
      <c r="H70" s="6">
        <v>213</v>
      </c>
      <c r="I70" s="6">
        <v>220.8</v>
      </c>
      <c r="J70" s="99">
        <f t="shared" si="1"/>
        <v>103.6619718309859</v>
      </c>
    </row>
    <row r="71" spans="1:10" ht="12" customHeight="1">
      <c r="A71" s="32">
        <v>129</v>
      </c>
      <c r="B71" s="32">
        <v>108</v>
      </c>
      <c r="C71" s="66" t="s">
        <v>784</v>
      </c>
      <c r="D71" s="32">
        <v>2329</v>
      </c>
      <c r="E71" s="32">
        <v>6171</v>
      </c>
      <c r="F71" s="2" t="s">
        <v>1032</v>
      </c>
      <c r="G71" s="19">
        <v>0</v>
      </c>
      <c r="H71" s="6">
        <v>0</v>
      </c>
      <c r="I71" s="6">
        <v>1.1</v>
      </c>
      <c r="J71" s="570" t="s">
        <v>758</v>
      </c>
    </row>
    <row r="72" spans="1:10" ht="12" customHeight="1">
      <c r="A72" s="32">
        <v>146</v>
      </c>
      <c r="B72" s="32">
        <v>108</v>
      </c>
      <c r="C72" s="66" t="s">
        <v>784</v>
      </c>
      <c r="D72" s="32">
        <v>2321</v>
      </c>
      <c r="E72" s="32">
        <v>1014</v>
      </c>
      <c r="F72" s="2" t="s">
        <v>1590</v>
      </c>
      <c r="G72" s="19">
        <v>0</v>
      </c>
      <c r="H72" s="6">
        <v>0</v>
      </c>
      <c r="I72" s="6">
        <v>1</v>
      </c>
      <c r="J72" s="570" t="s">
        <v>758</v>
      </c>
    </row>
    <row r="73" spans="1:10" ht="12" customHeight="1">
      <c r="A73" s="32">
        <v>98</v>
      </c>
      <c r="B73" s="32">
        <v>109</v>
      </c>
      <c r="C73" s="66" t="s">
        <v>1025</v>
      </c>
      <c r="D73" s="32">
        <v>2210</v>
      </c>
      <c r="E73" s="32">
        <v>6409</v>
      </c>
      <c r="F73" s="2" t="s">
        <v>767</v>
      </c>
      <c r="G73" s="19">
        <v>0</v>
      </c>
      <c r="H73" s="6">
        <v>0</v>
      </c>
      <c r="I73" s="6">
        <v>102.9</v>
      </c>
      <c r="J73" s="570" t="s">
        <v>758</v>
      </c>
    </row>
    <row r="74" spans="1:10" ht="12" customHeight="1">
      <c r="A74" s="32">
        <v>116</v>
      </c>
      <c r="B74" s="32">
        <v>109</v>
      </c>
      <c r="C74" s="66" t="s">
        <v>1025</v>
      </c>
      <c r="D74" s="32">
        <v>2324</v>
      </c>
      <c r="E74" s="32">
        <v>3632</v>
      </c>
      <c r="F74" s="2" t="s">
        <v>718</v>
      </c>
      <c r="G74" s="19">
        <v>0</v>
      </c>
      <c r="H74" s="6">
        <v>0</v>
      </c>
      <c r="I74" s="6">
        <v>1</v>
      </c>
      <c r="J74" s="570" t="s">
        <v>758</v>
      </c>
    </row>
    <row r="75" spans="1:10" ht="12" customHeight="1">
      <c r="A75" s="32">
        <v>43</v>
      </c>
      <c r="B75" s="32">
        <v>110</v>
      </c>
      <c r="C75" s="66" t="s">
        <v>759</v>
      </c>
      <c r="D75" s="32" t="s">
        <v>766</v>
      </c>
      <c r="E75" s="32">
        <v>5399</v>
      </c>
      <c r="F75" s="2" t="s">
        <v>767</v>
      </c>
      <c r="G75" s="19">
        <v>3400</v>
      </c>
      <c r="H75" s="6">
        <v>3450</v>
      </c>
      <c r="I75" s="6">
        <v>4240.1</v>
      </c>
      <c r="J75" s="99">
        <f t="shared" si="1"/>
        <v>122.90144927536232</v>
      </c>
    </row>
    <row r="76" spans="1:10" ht="12" customHeight="1">
      <c r="A76" s="32">
        <v>97</v>
      </c>
      <c r="B76" s="32">
        <v>111</v>
      </c>
      <c r="C76" s="66" t="s">
        <v>720</v>
      </c>
      <c r="D76" s="32">
        <v>2329</v>
      </c>
      <c r="E76" s="32">
        <v>3635</v>
      </c>
      <c r="F76" s="2" t="s">
        <v>1032</v>
      </c>
      <c r="G76" s="19">
        <v>0</v>
      </c>
      <c r="H76" s="6">
        <v>0</v>
      </c>
      <c r="I76" s="6">
        <v>12.3</v>
      </c>
      <c r="J76" s="570" t="s">
        <v>758</v>
      </c>
    </row>
    <row r="77" spans="1:10" ht="12" customHeight="1">
      <c r="A77" s="32">
        <v>44</v>
      </c>
      <c r="B77" s="32">
        <v>112</v>
      </c>
      <c r="C77" s="66" t="s">
        <v>786</v>
      </c>
      <c r="D77" s="32">
        <v>2329</v>
      </c>
      <c r="E77" s="32">
        <v>3635</v>
      </c>
      <c r="F77" s="2" t="s">
        <v>1032</v>
      </c>
      <c r="G77" s="19">
        <v>100</v>
      </c>
      <c r="H77" s="6">
        <v>100</v>
      </c>
      <c r="I77" s="6">
        <v>217.1</v>
      </c>
      <c r="J77" s="99">
        <f>(I77/H77)*100</f>
        <v>217.1</v>
      </c>
    </row>
    <row r="78" spans="1:10" ht="12" customHeight="1">
      <c r="A78" s="32">
        <v>133</v>
      </c>
      <c r="B78" s="32">
        <v>112</v>
      </c>
      <c r="C78" s="66" t="s">
        <v>786</v>
      </c>
      <c r="D78" s="32">
        <v>2324</v>
      </c>
      <c r="E78" s="32">
        <v>3635</v>
      </c>
      <c r="F78" s="2" t="s">
        <v>718</v>
      </c>
      <c r="G78" s="19">
        <v>0</v>
      </c>
      <c r="H78" s="6">
        <v>0</v>
      </c>
      <c r="I78" s="6">
        <v>446.2</v>
      </c>
      <c r="J78" s="570" t="s">
        <v>758</v>
      </c>
    </row>
    <row r="79" spans="1:10" ht="12" customHeight="1">
      <c r="A79" s="32">
        <v>45</v>
      </c>
      <c r="B79" s="32" t="s">
        <v>760</v>
      </c>
      <c r="C79" s="66" t="s">
        <v>1026</v>
      </c>
      <c r="D79" s="32" t="s">
        <v>766</v>
      </c>
      <c r="E79" s="32">
        <v>2169</v>
      </c>
      <c r="F79" s="2" t="s">
        <v>767</v>
      </c>
      <c r="G79" s="19">
        <v>800</v>
      </c>
      <c r="H79" s="6">
        <v>800</v>
      </c>
      <c r="I79" s="6">
        <v>199.2</v>
      </c>
      <c r="J79" s="99">
        <f t="shared" si="1"/>
        <v>24.9</v>
      </c>
    </row>
    <row r="80" spans="1:10" ht="12" customHeight="1">
      <c r="A80" s="32">
        <v>137</v>
      </c>
      <c r="B80" s="32">
        <v>113</v>
      </c>
      <c r="C80" s="66" t="s">
        <v>1026</v>
      </c>
      <c r="D80" s="32">
        <v>2111</v>
      </c>
      <c r="E80" s="32">
        <v>3639</v>
      </c>
      <c r="F80" s="2" t="s">
        <v>516</v>
      </c>
      <c r="G80" s="19">
        <v>0</v>
      </c>
      <c r="H80" s="6">
        <v>0</v>
      </c>
      <c r="I80" s="6">
        <v>5.6</v>
      </c>
      <c r="J80" s="570" t="s">
        <v>758</v>
      </c>
    </row>
    <row r="81" spans="1:18" s="9" customFormat="1" ht="12" customHeight="1">
      <c r="A81" s="32">
        <v>46</v>
      </c>
      <c r="B81" s="30">
        <v>114</v>
      </c>
      <c r="C81" s="53" t="s">
        <v>787</v>
      </c>
      <c r="D81" s="26">
        <v>2329</v>
      </c>
      <c r="E81" s="26">
        <v>3612</v>
      </c>
      <c r="F81" s="2" t="s">
        <v>1032</v>
      </c>
      <c r="G81" s="19">
        <v>25</v>
      </c>
      <c r="H81" s="6">
        <v>25</v>
      </c>
      <c r="I81" s="6">
        <v>23.6</v>
      </c>
      <c r="J81" s="99">
        <f t="shared" si="1"/>
        <v>94.4</v>
      </c>
      <c r="L81"/>
      <c r="M81"/>
      <c r="N81"/>
      <c r="O81"/>
      <c r="P81"/>
      <c r="Q81"/>
      <c r="R81"/>
    </row>
    <row r="82" spans="1:18" s="9" customFormat="1" ht="12" customHeight="1">
      <c r="A82" s="32">
        <v>47</v>
      </c>
      <c r="B82" s="32" t="s">
        <v>648</v>
      </c>
      <c r="C82" s="66" t="s">
        <v>787</v>
      </c>
      <c r="D82" s="32" t="s">
        <v>788</v>
      </c>
      <c r="E82" s="32">
        <v>3639</v>
      </c>
      <c r="F82" s="2" t="s">
        <v>789</v>
      </c>
      <c r="G82" s="19">
        <v>3060</v>
      </c>
      <c r="H82" s="6">
        <v>3060</v>
      </c>
      <c r="I82" s="6">
        <v>3845</v>
      </c>
      <c r="J82" s="99">
        <f t="shared" si="1"/>
        <v>125.65359477124183</v>
      </c>
      <c r="L82"/>
      <c r="M82"/>
      <c r="N82"/>
      <c r="O82"/>
      <c r="P82"/>
      <c r="Q82"/>
      <c r="R82"/>
    </row>
    <row r="83" spans="1:18" s="9" customFormat="1" ht="12" customHeight="1">
      <c r="A83" s="32">
        <v>48</v>
      </c>
      <c r="B83" s="32" t="s">
        <v>648</v>
      </c>
      <c r="C83" s="66" t="s">
        <v>787</v>
      </c>
      <c r="D83" s="32">
        <v>2132</v>
      </c>
      <c r="E83" s="32">
        <v>3613</v>
      </c>
      <c r="F83" s="2" t="s">
        <v>1451</v>
      </c>
      <c r="G83" s="19">
        <v>460</v>
      </c>
      <c r="H83" s="6">
        <v>460</v>
      </c>
      <c r="I83" s="6">
        <v>535.3</v>
      </c>
      <c r="J83" s="99">
        <f t="shared" si="1"/>
        <v>116.3695652173913</v>
      </c>
      <c r="L83"/>
      <c r="M83"/>
      <c r="N83"/>
      <c r="O83"/>
      <c r="P83"/>
      <c r="Q83"/>
      <c r="R83"/>
    </row>
    <row r="84" spans="1:18" s="9" customFormat="1" ht="12" customHeight="1">
      <c r="A84" s="32">
        <v>117</v>
      </c>
      <c r="B84" s="32">
        <v>114</v>
      </c>
      <c r="C84" s="66" t="s">
        <v>787</v>
      </c>
      <c r="D84" s="32">
        <v>2324</v>
      </c>
      <c r="E84" s="32">
        <v>3639</v>
      </c>
      <c r="F84" s="2" t="s">
        <v>718</v>
      </c>
      <c r="G84" s="19">
        <v>0</v>
      </c>
      <c r="H84" s="6">
        <v>0</v>
      </c>
      <c r="I84" s="6">
        <v>14.2</v>
      </c>
      <c r="J84" s="570" t="s">
        <v>758</v>
      </c>
      <c r="L84"/>
      <c r="M84"/>
      <c r="N84"/>
      <c r="O84"/>
      <c r="P84"/>
      <c r="Q84"/>
      <c r="R84"/>
    </row>
    <row r="85" spans="1:18" s="9" customFormat="1" ht="12" customHeight="1">
      <c r="A85" s="32">
        <v>49</v>
      </c>
      <c r="B85" s="32">
        <v>114</v>
      </c>
      <c r="C85" s="66" t="s">
        <v>787</v>
      </c>
      <c r="D85" s="32">
        <v>2329</v>
      </c>
      <c r="E85" s="32">
        <v>3612</v>
      </c>
      <c r="F85" s="2" t="s">
        <v>1032</v>
      </c>
      <c r="G85" s="19">
        <v>20</v>
      </c>
      <c r="H85" s="6">
        <v>20</v>
      </c>
      <c r="I85" s="6">
        <v>36</v>
      </c>
      <c r="J85" s="99">
        <f t="shared" si="1"/>
        <v>180</v>
      </c>
      <c r="L85"/>
      <c r="M85"/>
      <c r="N85"/>
      <c r="O85"/>
      <c r="P85"/>
      <c r="Q85"/>
      <c r="R85"/>
    </row>
    <row r="86" spans="1:18" s="9" customFormat="1" ht="12" customHeight="1">
      <c r="A86" s="32">
        <v>50</v>
      </c>
      <c r="B86" s="32">
        <v>115</v>
      </c>
      <c r="C86" s="66" t="s">
        <v>790</v>
      </c>
      <c r="D86" s="32" t="s">
        <v>771</v>
      </c>
      <c r="E86" s="32" t="s">
        <v>791</v>
      </c>
      <c r="F86" s="2" t="s">
        <v>1040</v>
      </c>
      <c r="G86" s="19">
        <v>7000</v>
      </c>
      <c r="H86" s="6">
        <v>7000</v>
      </c>
      <c r="I86" s="6">
        <v>9800</v>
      </c>
      <c r="J86" s="99">
        <f t="shared" si="1"/>
        <v>140</v>
      </c>
      <c r="L86"/>
      <c r="M86"/>
      <c r="N86"/>
      <c r="O86"/>
      <c r="P86"/>
      <c r="Q86"/>
      <c r="R86"/>
    </row>
    <row r="87" spans="1:18" s="9" customFormat="1" ht="12" customHeight="1">
      <c r="A87" s="32">
        <v>51</v>
      </c>
      <c r="B87" s="32">
        <v>115</v>
      </c>
      <c r="C87" s="66" t="s">
        <v>790</v>
      </c>
      <c r="D87" s="32">
        <v>2111</v>
      </c>
      <c r="E87" s="32">
        <v>2212</v>
      </c>
      <c r="F87" s="2" t="s">
        <v>1041</v>
      </c>
      <c r="G87" s="19">
        <v>200</v>
      </c>
      <c r="H87" s="6">
        <v>200</v>
      </c>
      <c r="I87" s="6">
        <v>85.2</v>
      </c>
      <c r="J87" s="99">
        <f t="shared" si="1"/>
        <v>42.6</v>
      </c>
      <c r="L87"/>
      <c r="M87"/>
      <c r="N87"/>
      <c r="O87"/>
      <c r="P87"/>
      <c r="Q87"/>
      <c r="R87"/>
    </row>
    <row r="88" spans="1:18" s="9" customFormat="1" ht="12" customHeight="1">
      <c r="A88" s="32">
        <v>52</v>
      </c>
      <c r="B88" s="32">
        <v>115</v>
      </c>
      <c r="C88" s="66" t="s">
        <v>790</v>
      </c>
      <c r="D88" s="32" t="s">
        <v>788</v>
      </c>
      <c r="E88" s="32">
        <v>3745</v>
      </c>
      <c r="F88" s="2" t="s">
        <v>789</v>
      </c>
      <c r="G88" s="19">
        <v>200</v>
      </c>
      <c r="H88" s="6">
        <v>200</v>
      </c>
      <c r="I88" s="6">
        <v>1263.3</v>
      </c>
      <c r="J88" s="99">
        <f t="shared" si="1"/>
        <v>631.65</v>
      </c>
      <c r="L88"/>
      <c r="M88"/>
      <c r="N88"/>
      <c r="O88"/>
      <c r="P88"/>
      <c r="Q88"/>
      <c r="R88"/>
    </row>
    <row r="89" spans="1:18" s="9" customFormat="1" ht="12" customHeight="1">
      <c r="A89" s="32">
        <v>53</v>
      </c>
      <c r="B89" s="32" t="s">
        <v>792</v>
      </c>
      <c r="C89" s="66" t="s">
        <v>790</v>
      </c>
      <c r="D89" s="32" t="s">
        <v>776</v>
      </c>
      <c r="E89" s="32">
        <v>2212</v>
      </c>
      <c r="F89" s="2" t="s">
        <v>1450</v>
      </c>
      <c r="G89" s="19">
        <v>4500</v>
      </c>
      <c r="H89" s="6">
        <v>4500</v>
      </c>
      <c r="I89" s="6">
        <v>6673.1</v>
      </c>
      <c r="J89" s="99">
        <f t="shared" si="1"/>
        <v>148.29111111111112</v>
      </c>
      <c r="L89"/>
      <c r="M89"/>
      <c r="N89"/>
      <c r="O89"/>
      <c r="P89"/>
      <c r="Q89"/>
      <c r="R89"/>
    </row>
    <row r="90" spans="1:18" s="9" customFormat="1" ht="12" customHeight="1">
      <c r="A90" s="32">
        <v>54</v>
      </c>
      <c r="B90" s="32">
        <v>115</v>
      </c>
      <c r="C90" s="66" t="s">
        <v>790</v>
      </c>
      <c r="D90" s="32">
        <v>2132</v>
      </c>
      <c r="E90" s="32">
        <v>2212</v>
      </c>
      <c r="F90" s="2" t="s">
        <v>1449</v>
      </c>
      <c r="G90" s="19">
        <v>600</v>
      </c>
      <c r="H90" s="6">
        <v>600</v>
      </c>
      <c r="I90" s="6">
        <v>956</v>
      </c>
      <c r="J90" s="99">
        <f t="shared" si="1"/>
        <v>159.33333333333331</v>
      </c>
      <c r="L90"/>
      <c r="M90"/>
      <c r="N90"/>
      <c r="O90"/>
      <c r="P90"/>
      <c r="Q90"/>
      <c r="R90"/>
    </row>
    <row r="91" spans="1:18" s="9" customFormat="1" ht="12" customHeight="1">
      <c r="A91" s="32">
        <v>55</v>
      </c>
      <c r="B91" s="32" t="s">
        <v>792</v>
      </c>
      <c r="C91" s="66" t="s">
        <v>790</v>
      </c>
      <c r="D91" s="32" t="s">
        <v>776</v>
      </c>
      <c r="E91" s="32">
        <v>3639</v>
      </c>
      <c r="F91" s="2" t="s">
        <v>1000</v>
      </c>
      <c r="G91" s="19">
        <v>55000</v>
      </c>
      <c r="H91" s="6">
        <v>75000</v>
      </c>
      <c r="I91" s="6">
        <v>77525.3</v>
      </c>
      <c r="J91" s="99">
        <f t="shared" si="1"/>
        <v>103.36706666666666</v>
      </c>
      <c r="L91"/>
      <c r="M91"/>
      <c r="N91"/>
      <c r="O91"/>
      <c r="P91"/>
      <c r="Q91"/>
      <c r="R91"/>
    </row>
    <row r="92" spans="1:18" s="9" customFormat="1" ht="12" customHeight="1">
      <c r="A92" s="32">
        <v>56</v>
      </c>
      <c r="B92" s="32">
        <v>115</v>
      </c>
      <c r="C92" s="66" t="s">
        <v>790</v>
      </c>
      <c r="D92" s="32">
        <v>2132</v>
      </c>
      <c r="E92" s="32">
        <v>3639</v>
      </c>
      <c r="F92" s="2" t="s">
        <v>1001</v>
      </c>
      <c r="G92" s="19">
        <v>1730</v>
      </c>
      <c r="H92" s="6">
        <v>1730</v>
      </c>
      <c r="I92" s="6">
        <v>2787.6</v>
      </c>
      <c r="J92" s="99">
        <f t="shared" si="1"/>
        <v>161.1329479768786</v>
      </c>
      <c r="L92"/>
      <c r="M92"/>
      <c r="N92"/>
      <c r="O92"/>
      <c r="P92"/>
      <c r="Q92"/>
      <c r="R92"/>
    </row>
    <row r="93" spans="1:18" s="9" customFormat="1" ht="12" customHeight="1">
      <c r="A93" s="32">
        <v>57</v>
      </c>
      <c r="B93" s="32">
        <v>115</v>
      </c>
      <c r="C93" s="66" t="s">
        <v>790</v>
      </c>
      <c r="D93" s="32">
        <v>2132</v>
      </c>
      <c r="E93" s="32">
        <v>3639</v>
      </c>
      <c r="F93" s="2" t="s">
        <v>778</v>
      </c>
      <c r="G93" s="19">
        <v>65</v>
      </c>
      <c r="H93" s="6">
        <v>155</v>
      </c>
      <c r="I93" s="6">
        <v>659.4</v>
      </c>
      <c r="J93" s="99">
        <f t="shared" si="1"/>
        <v>425.41935483870964</v>
      </c>
      <c r="L93"/>
      <c r="M93"/>
      <c r="N93"/>
      <c r="O93"/>
      <c r="P93"/>
      <c r="Q93"/>
      <c r="R93"/>
    </row>
    <row r="94" spans="1:18" s="9" customFormat="1" ht="12" customHeight="1">
      <c r="A94" s="32">
        <v>58</v>
      </c>
      <c r="B94" s="32">
        <v>115</v>
      </c>
      <c r="C94" s="66" t="s">
        <v>790</v>
      </c>
      <c r="D94" s="32">
        <v>2132</v>
      </c>
      <c r="E94" s="32">
        <v>3419</v>
      </c>
      <c r="F94" s="2" t="s">
        <v>1042</v>
      </c>
      <c r="G94" s="19">
        <v>122</v>
      </c>
      <c r="H94" s="6">
        <v>122</v>
      </c>
      <c r="I94" s="6">
        <v>0</v>
      </c>
      <c r="J94" s="99">
        <f t="shared" si="1"/>
        <v>0</v>
      </c>
      <c r="L94"/>
      <c r="M94"/>
      <c r="N94"/>
      <c r="O94"/>
      <c r="P94"/>
      <c r="Q94"/>
      <c r="R94"/>
    </row>
    <row r="95" spans="1:18" s="9" customFormat="1" ht="12" customHeight="1">
      <c r="A95" s="32">
        <v>131</v>
      </c>
      <c r="B95" s="32">
        <v>115</v>
      </c>
      <c r="C95" s="66" t="s">
        <v>790</v>
      </c>
      <c r="D95" s="32">
        <v>2310</v>
      </c>
      <c r="E95" s="32">
        <v>2212</v>
      </c>
      <c r="F95" s="2" t="s">
        <v>379</v>
      </c>
      <c r="G95" s="19">
        <v>0</v>
      </c>
      <c r="H95" s="6">
        <v>0</v>
      </c>
      <c r="I95" s="6">
        <v>1.1</v>
      </c>
      <c r="J95" s="570" t="s">
        <v>758</v>
      </c>
      <c r="L95"/>
      <c r="M95"/>
      <c r="N95"/>
      <c r="O95"/>
      <c r="P95"/>
      <c r="Q95"/>
      <c r="R95"/>
    </row>
    <row r="96" spans="1:18" s="9" customFormat="1" ht="12" customHeight="1">
      <c r="A96" s="32">
        <v>90</v>
      </c>
      <c r="B96" s="32">
        <v>115</v>
      </c>
      <c r="C96" s="66" t="s">
        <v>790</v>
      </c>
      <c r="D96" s="32">
        <v>2322</v>
      </c>
      <c r="E96" s="32">
        <v>3639</v>
      </c>
      <c r="F96" s="2" t="s">
        <v>64</v>
      </c>
      <c r="G96" s="19">
        <v>0</v>
      </c>
      <c r="H96" s="6">
        <v>24106</v>
      </c>
      <c r="I96" s="6">
        <v>28184</v>
      </c>
      <c r="J96" s="99">
        <f t="shared" si="1"/>
        <v>116.91695013689538</v>
      </c>
      <c r="L96"/>
      <c r="M96"/>
      <c r="N96"/>
      <c r="O96"/>
      <c r="P96"/>
      <c r="Q96"/>
      <c r="R96"/>
    </row>
    <row r="97" spans="1:18" s="9" customFormat="1" ht="12" customHeight="1">
      <c r="A97" s="32">
        <v>88</v>
      </c>
      <c r="B97" s="32">
        <v>115</v>
      </c>
      <c r="C97" s="66" t="s">
        <v>790</v>
      </c>
      <c r="D97" s="32">
        <v>2324</v>
      </c>
      <c r="E97" s="32">
        <v>3639</v>
      </c>
      <c r="F97" s="2" t="s">
        <v>718</v>
      </c>
      <c r="G97" s="19">
        <v>0</v>
      </c>
      <c r="H97" s="6">
        <v>40</v>
      </c>
      <c r="I97" s="6">
        <v>75.9</v>
      </c>
      <c r="J97" s="99">
        <f t="shared" si="1"/>
        <v>189.75000000000003</v>
      </c>
      <c r="L97"/>
      <c r="M97"/>
      <c r="N97"/>
      <c r="O97"/>
      <c r="P97"/>
      <c r="Q97"/>
      <c r="R97"/>
    </row>
    <row r="98" spans="1:18" s="9" customFormat="1" ht="12" customHeight="1">
      <c r="A98" s="26">
        <v>59</v>
      </c>
      <c r="B98" s="32">
        <v>115</v>
      </c>
      <c r="C98" s="66" t="s">
        <v>790</v>
      </c>
      <c r="D98" s="32">
        <v>2324</v>
      </c>
      <c r="E98" s="32">
        <v>3722</v>
      </c>
      <c r="F98" s="2" t="s">
        <v>717</v>
      </c>
      <c r="G98" s="19">
        <v>300</v>
      </c>
      <c r="H98" s="6">
        <v>300</v>
      </c>
      <c r="I98" s="6">
        <v>1116.4</v>
      </c>
      <c r="J98" s="99">
        <f t="shared" si="1"/>
        <v>372.1333333333334</v>
      </c>
      <c r="L98"/>
      <c r="M98"/>
      <c r="N98"/>
      <c r="O98"/>
      <c r="P98"/>
      <c r="Q98"/>
      <c r="R98"/>
    </row>
    <row r="99" spans="1:18" s="9" customFormat="1" ht="12" customHeight="1">
      <c r="A99" s="26">
        <v>107</v>
      </c>
      <c r="B99" s="32">
        <v>115</v>
      </c>
      <c r="C99" s="66" t="s">
        <v>790</v>
      </c>
      <c r="D99" s="32">
        <v>2324</v>
      </c>
      <c r="E99" s="32">
        <v>2219</v>
      </c>
      <c r="F99" s="2" t="s">
        <v>718</v>
      </c>
      <c r="G99" s="19">
        <v>0</v>
      </c>
      <c r="H99" s="6">
        <v>172</v>
      </c>
      <c r="I99" s="6">
        <v>150</v>
      </c>
      <c r="J99" s="99">
        <f t="shared" si="1"/>
        <v>87.20930232558139</v>
      </c>
      <c r="L99"/>
      <c r="M99"/>
      <c r="N99"/>
      <c r="O99"/>
      <c r="P99"/>
      <c r="Q99"/>
      <c r="R99"/>
    </row>
    <row r="100" spans="1:18" s="9" customFormat="1" ht="12" customHeight="1">
      <c r="A100" s="26">
        <v>84</v>
      </c>
      <c r="B100" s="32">
        <v>115</v>
      </c>
      <c r="C100" s="66" t="s">
        <v>790</v>
      </c>
      <c r="D100" s="32">
        <v>2329</v>
      </c>
      <c r="E100" s="32">
        <v>3639</v>
      </c>
      <c r="F100" s="2" t="s">
        <v>1032</v>
      </c>
      <c r="G100" s="19">
        <v>0</v>
      </c>
      <c r="H100" s="6">
        <v>0</v>
      </c>
      <c r="I100" s="6">
        <v>83.7</v>
      </c>
      <c r="J100" s="570" t="s">
        <v>758</v>
      </c>
      <c r="L100"/>
      <c r="M100"/>
      <c r="N100"/>
      <c r="O100"/>
      <c r="P100"/>
      <c r="Q100"/>
      <c r="R100"/>
    </row>
    <row r="101" spans="1:10" ht="12" customHeight="1">
      <c r="A101" s="26">
        <v>86</v>
      </c>
      <c r="B101" s="32">
        <v>116</v>
      </c>
      <c r="C101" s="66" t="s">
        <v>721</v>
      </c>
      <c r="D101" s="32">
        <v>2324</v>
      </c>
      <c r="E101" s="32">
        <v>3639</v>
      </c>
      <c r="F101" s="2" t="s">
        <v>718</v>
      </c>
      <c r="G101" s="19">
        <v>0</v>
      </c>
      <c r="H101" s="6">
        <v>256</v>
      </c>
      <c r="I101" s="6">
        <v>256.2</v>
      </c>
      <c r="J101" s="99">
        <f>(I101/H101)*100</f>
        <v>100.078125</v>
      </c>
    </row>
    <row r="102" spans="1:10" ht="12" customHeight="1">
      <c r="A102" s="26">
        <v>128</v>
      </c>
      <c r="B102" s="32">
        <v>116</v>
      </c>
      <c r="C102" s="66" t="s">
        <v>721</v>
      </c>
      <c r="D102" s="32">
        <v>2324</v>
      </c>
      <c r="E102" s="32">
        <v>6171</v>
      </c>
      <c r="F102" s="2" t="s">
        <v>718</v>
      </c>
      <c r="G102" s="19">
        <v>0</v>
      </c>
      <c r="H102" s="6">
        <v>177.6</v>
      </c>
      <c r="I102" s="6">
        <v>177.7</v>
      </c>
      <c r="J102" s="99">
        <f>(I102/H102)*100</f>
        <v>100.05630630630631</v>
      </c>
    </row>
    <row r="103" spans="1:10" ht="12" customHeight="1">
      <c r="A103" s="32">
        <v>60</v>
      </c>
      <c r="B103" s="32" t="s">
        <v>761</v>
      </c>
      <c r="C103" s="66" t="s">
        <v>762</v>
      </c>
      <c r="D103" s="32" t="s">
        <v>766</v>
      </c>
      <c r="E103" s="32">
        <v>6409</v>
      </c>
      <c r="F103" s="2" t="s">
        <v>767</v>
      </c>
      <c r="G103" s="19">
        <v>420</v>
      </c>
      <c r="H103" s="6">
        <v>420</v>
      </c>
      <c r="I103" s="6">
        <v>482.4</v>
      </c>
      <c r="J103" s="99">
        <f t="shared" si="1"/>
        <v>114.85714285714286</v>
      </c>
    </row>
    <row r="104" spans="1:10" ht="12" customHeight="1">
      <c r="A104" s="32">
        <v>61</v>
      </c>
      <c r="B104" s="32">
        <v>119</v>
      </c>
      <c r="C104" s="66" t="s">
        <v>793</v>
      </c>
      <c r="D104" s="32">
        <v>2111</v>
      </c>
      <c r="E104" s="32">
        <v>6171</v>
      </c>
      <c r="F104" s="2" t="s">
        <v>795</v>
      </c>
      <c r="G104" s="19">
        <v>5</v>
      </c>
      <c r="H104" s="6">
        <v>5</v>
      </c>
      <c r="I104" s="6">
        <v>0.2</v>
      </c>
      <c r="J104" s="99">
        <f t="shared" si="1"/>
        <v>4</v>
      </c>
    </row>
    <row r="105" spans="1:10" ht="12" customHeight="1">
      <c r="A105" s="32">
        <v>149</v>
      </c>
      <c r="B105" s="32">
        <v>119</v>
      </c>
      <c r="C105" s="66" t="s">
        <v>793</v>
      </c>
      <c r="D105" s="32">
        <v>2324</v>
      </c>
      <c r="E105" s="32">
        <v>2140</v>
      </c>
      <c r="F105" s="2" t="s">
        <v>76</v>
      </c>
      <c r="G105" s="19">
        <v>0</v>
      </c>
      <c r="H105" s="6">
        <v>63.2</v>
      </c>
      <c r="I105" s="6">
        <v>63.2</v>
      </c>
      <c r="J105" s="99">
        <f t="shared" si="1"/>
        <v>100</v>
      </c>
    </row>
    <row r="106" spans="1:10" ht="12" customHeight="1">
      <c r="A106" s="32">
        <v>82</v>
      </c>
      <c r="B106" s="32">
        <v>120</v>
      </c>
      <c r="C106" s="66" t="s">
        <v>722</v>
      </c>
      <c r="D106" s="32">
        <v>2324</v>
      </c>
      <c r="E106" s="32">
        <v>6171</v>
      </c>
      <c r="F106" s="2" t="s">
        <v>718</v>
      </c>
      <c r="G106" s="19">
        <v>0</v>
      </c>
      <c r="H106" s="6">
        <v>686</v>
      </c>
      <c r="I106" s="6">
        <v>864.5</v>
      </c>
      <c r="J106" s="99">
        <f t="shared" si="1"/>
        <v>126.0204081632653</v>
      </c>
    </row>
    <row r="107" spans="1:10" ht="12" customHeight="1">
      <c r="A107" s="32">
        <v>95</v>
      </c>
      <c r="B107" s="32">
        <v>121</v>
      </c>
      <c r="C107" s="66" t="s">
        <v>1043</v>
      </c>
      <c r="D107" s="32">
        <v>2210</v>
      </c>
      <c r="E107" s="32">
        <v>3322</v>
      </c>
      <c r="F107" s="2" t="s">
        <v>767</v>
      </c>
      <c r="G107" s="19">
        <v>0</v>
      </c>
      <c r="H107" s="6">
        <v>20</v>
      </c>
      <c r="I107" s="6">
        <v>10</v>
      </c>
      <c r="J107" s="99">
        <f t="shared" si="1"/>
        <v>50</v>
      </c>
    </row>
    <row r="108" spans="1:10" ht="12" customHeight="1">
      <c r="A108" s="32">
        <v>62</v>
      </c>
      <c r="B108" s="32">
        <v>122</v>
      </c>
      <c r="C108" s="66" t="s">
        <v>1044</v>
      </c>
      <c r="D108" s="32">
        <v>2111</v>
      </c>
      <c r="E108" s="32">
        <v>2140</v>
      </c>
      <c r="F108" s="2" t="s">
        <v>795</v>
      </c>
      <c r="G108" s="19">
        <v>50</v>
      </c>
      <c r="H108" s="6">
        <v>50</v>
      </c>
      <c r="I108" s="6">
        <v>160.1</v>
      </c>
      <c r="J108" s="99">
        <f t="shared" si="1"/>
        <v>320.2</v>
      </c>
    </row>
    <row r="109" spans="1:10" ht="12" customHeight="1">
      <c r="A109" s="32">
        <v>63</v>
      </c>
      <c r="B109" s="32">
        <v>122</v>
      </c>
      <c r="C109" s="66" t="s">
        <v>1044</v>
      </c>
      <c r="D109" s="32">
        <v>2112</v>
      </c>
      <c r="E109" s="32">
        <v>2140</v>
      </c>
      <c r="F109" s="2" t="s">
        <v>773</v>
      </c>
      <c r="G109" s="19">
        <v>350</v>
      </c>
      <c r="H109" s="6">
        <v>350</v>
      </c>
      <c r="I109" s="6">
        <v>482.7</v>
      </c>
      <c r="J109" s="99">
        <f t="shared" si="1"/>
        <v>137.9142857142857</v>
      </c>
    </row>
    <row r="110" spans="1:10" ht="12" customHeight="1">
      <c r="A110" s="32">
        <v>93</v>
      </c>
      <c r="B110" s="32">
        <v>122</v>
      </c>
      <c r="C110" s="66" t="s">
        <v>1044</v>
      </c>
      <c r="D110" s="32">
        <v>2324</v>
      </c>
      <c r="E110" s="32">
        <v>2140</v>
      </c>
      <c r="F110" s="2" t="s">
        <v>718</v>
      </c>
      <c r="G110" s="19">
        <v>0</v>
      </c>
      <c r="H110" s="6">
        <v>0</v>
      </c>
      <c r="I110" s="6">
        <v>95.8</v>
      </c>
      <c r="J110" s="570" t="s">
        <v>758</v>
      </c>
    </row>
    <row r="111" spans="1:10" ht="12" customHeight="1">
      <c r="A111" s="32">
        <v>64</v>
      </c>
      <c r="B111" s="32">
        <v>122</v>
      </c>
      <c r="C111" s="66" t="s">
        <v>1044</v>
      </c>
      <c r="D111" s="32">
        <v>2329</v>
      </c>
      <c r="E111" s="32">
        <v>2140</v>
      </c>
      <c r="F111" s="2" t="s">
        <v>1032</v>
      </c>
      <c r="G111" s="19">
        <v>1100</v>
      </c>
      <c r="H111" s="6">
        <v>1100</v>
      </c>
      <c r="I111" s="6">
        <v>600.4</v>
      </c>
      <c r="J111" s="99">
        <f t="shared" si="1"/>
        <v>54.58181818181818</v>
      </c>
    </row>
    <row r="112" spans="1:10" ht="12" customHeight="1">
      <c r="A112" s="32">
        <v>65</v>
      </c>
      <c r="B112" s="32" t="s">
        <v>801</v>
      </c>
      <c r="C112" s="66" t="s">
        <v>257</v>
      </c>
      <c r="D112" s="32" t="s">
        <v>771</v>
      </c>
      <c r="E112" s="32" t="s">
        <v>802</v>
      </c>
      <c r="F112" s="2" t="s">
        <v>999</v>
      </c>
      <c r="G112" s="19">
        <v>9600</v>
      </c>
      <c r="H112" s="6">
        <v>9600</v>
      </c>
      <c r="I112" s="6">
        <v>11036</v>
      </c>
      <c r="J112" s="99">
        <f t="shared" si="1"/>
        <v>114.95833333333334</v>
      </c>
    </row>
    <row r="113" spans="1:10" ht="12" customHeight="1">
      <c r="A113" s="32">
        <v>66</v>
      </c>
      <c r="B113" s="32" t="s">
        <v>801</v>
      </c>
      <c r="C113" s="66" t="s">
        <v>257</v>
      </c>
      <c r="D113" s="32" t="s">
        <v>771</v>
      </c>
      <c r="E113" s="32" t="s">
        <v>802</v>
      </c>
      <c r="F113" s="2" t="s">
        <v>1045</v>
      </c>
      <c r="G113" s="19">
        <v>1300</v>
      </c>
      <c r="H113" s="6">
        <v>1300</v>
      </c>
      <c r="I113" s="6">
        <v>1914.7</v>
      </c>
      <c r="J113" s="99">
        <f t="shared" si="1"/>
        <v>147.2846153846154</v>
      </c>
    </row>
    <row r="114" spans="1:10" ht="12" customHeight="1">
      <c r="A114" s="32">
        <v>67</v>
      </c>
      <c r="B114" s="32">
        <v>191</v>
      </c>
      <c r="C114" s="66" t="s">
        <v>257</v>
      </c>
      <c r="D114" s="32">
        <v>2132</v>
      </c>
      <c r="E114" s="32">
        <v>3419</v>
      </c>
      <c r="F114" s="2" t="s">
        <v>1002</v>
      </c>
      <c r="G114" s="48">
        <v>1000</v>
      </c>
      <c r="H114" s="87">
        <v>1000</v>
      </c>
      <c r="I114" s="87">
        <v>1117.8</v>
      </c>
      <c r="J114" s="99">
        <f t="shared" si="1"/>
        <v>111.77999999999999</v>
      </c>
    </row>
    <row r="115" spans="1:10" ht="12" customHeight="1">
      <c r="A115" s="32">
        <v>127</v>
      </c>
      <c r="B115" s="32">
        <v>191</v>
      </c>
      <c r="C115" s="66" t="s">
        <v>257</v>
      </c>
      <c r="D115" s="32">
        <v>2310</v>
      </c>
      <c r="E115" s="32">
        <v>3419</v>
      </c>
      <c r="F115" s="2" t="s">
        <v>1039</v>
      </c>
      <c r="G115" s="48">
        <v>0</v>
      </c>
      <c r="H115" s="87">
        <v>0</v>
      </c>
      <c r="I115" s="87">
        <v>1.5</v>
      </c>
      <c r="J115" s="570" t="s">
        <v>758</v>
      </c>
    </row>
    <row r="116" spans="1:10" ht="12" customHeight="1">
      <c r="A116" s="32">
        <v>94</v>
      </c>
      <c r="B116" s="32">
        <v>191</v>
      </c>
      <c r="C116" s="66" t="s">
        <v>257</v>
      </c>
      <c r="D116" s="32">
        <v>2324</v>
      </c>
      <c r="E116" s="32">
        <v>3419</v>
      </c>
      <c r="F116" s="2" t="s">
        <v>718</v>
      </c>
      <c r="G116" s="48">
        <v>0</v>
      </c>
      <c r="H116" s="87">
        <v>50</v>
      </c>
      <c r="I116" s="87">
        <v>51</v>
      </c>
      <c r="J116" s="99">
        <f t="shared" si="1"/>
        <v>102</v>
      </c>
    </row>
    <row r="117" spans="1:10" ht="12" customHeight="1">
      <c r="A117" s="32">
        <v>68</v>
      </c>
      <c r="B117" s="32">
        <v>191</v>
      </c>
      <c r="C117" s="66" t="s">
        <v>257</v>
      </c>
      <c r="D117" s="32" t="s">
        <v>771</v>
      </c>
      <c r="E117" s="32" t="s">
        <v>802</v>
      </c>
      <c r="F117" s="2" t="s">
        <v>795</v>
      </c>
      <c r="G117" s="48">
        <v>0</v>
      </c>
      <c r="H117" s="87">
        <v>424</v>
      </c>
      <c r="I117" s="87">
        <v>1209</v>
      </c>
      <c r="J117" s="99">
        <f t="shared" si="1"/>
        <v>285.14150943396226</v>
      </c>
    </row>
    <row r="118" spans="1:10" ht="12" customHeight="1">
      <c r="A118" s="32">
        <v>69</v>
      </c>
      <c r="B118" s="32">
        <v>191</v>
      </c>
      <c r="C118" s="66" t="s">
        <v>257</v>
      </c>
      <c r="D118" s="32" t="s">
        <v>776</v>
      </c>
      <c r="E118" s="32" t="s">
        <v>802</v>
      </c>
      <c r="F118" s="2" t="s">
        <v>778</v>
      </c>
      <c r="G118" s="19">
        <v>0</v>
      </c>
      <c r="H118" s="6">
        <v>161</v>
      </c>
      <c r="I118" s="87">
        <v>188.8</v>
      </c>
      <c r="J118" s="99">
        <f t="shared" si="1"/>
        <v>117.26708074534162</v>
      </c>
    </row>
    <row r="119" spans="1:10" ht="12" customHeight="1">
      <c r="A119" s="32">
        <v>115</v>
      </c>
      <c r="B119" s="32">
        <v>191</v>
      </c>
      <c r="C119" s="66" t="s">
        <v>257</v>
      </c>
      <c r="D119" s="32">
        <v>2324</v>
      </c>
      <c r="E119" s="32">
        <v>3419</v>
      </c>
      <c r="F119" s="2" t="s">
        <v>76</v>
      </c>
      <c r="G119" s="19">
        <v>0</v>
      </c>
      <c r="H119" s="6">
        <v>0</v>
      </c>
      <c r="I119" s="87">
        <v>1.1</v>
      </c>
      <c r="J119" s="570" t="s">
        <v>758</v>
      </c>
    </row>
    <row r="120" spans="1:10" ht="12" customHeight="1">
      <c r="A120" s="32">
        <v>70</v>
      </c>
      <c r="B120" s="32">
        <v>191</v>
      </c>
      <c r="C120" s="66" t="s">
        <v>257</v>
      </c>
      <c r="D120" s="32" t="s">
        <v>771</v>
      </c>
      <c r="E120" s="32" t="s">
        <v>802</v>
      </c>
      <c r="F120" s="2" t="s">
        <v>795</v>
      </c>
      <c r="G120" s="19">
        <v>0</v>
      </c>
      <c r="H120" s="6">
        <v>6817.5</v>
      </c>
      <c r="I120" s="87">
        <v>4810.8</v>
      </c>
      <c r="J120" s="99">
        <f t="shared" si="1"/>
        <v>70.56545654565457</v>
      </c>
    </row>
    <row r="121" spans="1:10" ht="12" customHeight="1">
      <c r="A121" s="32">
        <v>71</v>
      </c>
      <c r="B121" s="32">
        <v>191</v>
      </c>
      <c r="C121" s="66" t="s">
        <v>257</v>
      </c>
      <c r="D121" s="32" t="s">
        <v>776</v>
      </c>
      <c r="E121" s="32" t="s">
        <v>802</v>
      </c>
      <c r="F121" s="2" t="s">
        <v>778</v>
      </c>
      <c r="G121" s="19">
        <v>0</v>
      </c>
      <c r="H121" s="6">
        <v>183.7</v>
      </c>
      <c r="I121" s="87">
        <v>815.8</v>
      </c>
      <c r="J121" s="99">
        <f t="shared" si="1"/>
        <v>444.0936309199782</v>
      </c>
    </row>
    <row r="122" spans="1:10" ht="12" customHeight="1">
      <c r="A122" s="32">
        <v>68</v>
      </c>
      <c r="B122" s="32" t="s">
        <v>803</v>
      </c>
      <c r="C122" s="66" t="s">
        <v>804</v>
      </c>
      <c r="D122" s="32" t="s">
        <v>771</v>
      </c>
      <c r="E122" s="32" t="s">
        <v>802</v>
      </c>
      <c r="F122" s="2" t="s">
        <v>795</v>
      </c>
      <c r="G122" s="48">
        <v>2400</v>
      </c>
      <c r="H122" s="87">
        <v>1976</v>
      </c>
      <c r="I122" s="87">
        <v>1904.8</v>
      </c>
      <c r="J122" s="99">
        <f t="shared" si="1"/>
        <v>96.39676113360323</v>
      </c>
    </row>
    <row r="123" spans="1:10" ht="12" customHeight="1">
      <c r="A123" s="32">
        <v>69</v>
      </c>
      <c r="B123" s="32" t="s">
        <v>803</v>
      </c>
      <c r="C123" s="66" t="s">
        <v>804</v>
      </c>
      <c r="D123" s="32" t="s">
        <v>776</v>
      </c>
      <c r="E123" s="32" t="s">
        <v>802</v>
      </c>
      <c r="F123" s="2" t="s">
        <v>778</v>
      </c>
      <c r="G123" s="19">
        <v>350</v>
      </c>
      <c r="H123" s="6">
        <v>189</v>
      </c>
      <c r="I123" s="6">
        <v>216.9</v>
      </c>
      <c r="J123" s="99">
        <f t="shared" si="1"/>
        <v>114.76190476190476</v>
      </c>
    </row>
    <row r="124" spans="1:10" ht="12" customHeight="1">
      <c r="A124" s="32">
        <v>115</v>
      </c>
      <c r="B124" s="32">
        <v>192</v>
      </c>
      <c r="C124" s="66" t="s">
        <v>804</v>
      </c>
      <c r="D124" s="32">
        <v>2324</v>
      </c>
      <c r="E124" s="32">
        <v>3419</v>
      </c>
      <c r="F124" s="2" t="s">
        <v>718</v>
      </c>
      <c r="G124" s="19">
        <v>0</v>
      </c>
      <c r="H124" s="6">
        <v>0</v>
      </c>
      <c r="I124" s="6">
        <v>45.4</v>
      </c>
      <c r="J124" s="570" t="s">
        <v>758</v>
      </c>
    </row>
    <row r="125" spans="1:10" ht="12" customHeight="1">
      <c r="A125" s="32">
        <v>87</v>
      </c>
      <c r="B125" s="32">
        <v>192</v>
      </c>
      <c r="C125" s="66" t="s">
        <v>804</v>
      </c>
      <c r="D125" s="32">
        <v>2329</v>
      </c>
      <c r="E125" s="32">
        <v>3419</v>
      </c>
      <c r="F125" s="2" t="s">
        <v>1032</v>
      </c>
      <c r="G125" s="19">
        <v>0</v>
      </c>
      <c r="H125" s="6">
        <v>0</v>
      </c>
      <c r="I125" s="6">
        <v>1.5</v>
      </c>
      <c r="J125" s="570" t="s">
        <v>758</v>
      </c>
    </row>
    <row r="126" spans="1:10" ht="12" customHeight="1">
      <c r="A126" s="32">
        <v>70</v>
      </c>
      <c r="B126" s="32" t="s">
        <v>805</v>
      </c>
      <c r="C126" s="66" t="s">
        <v>806</v>
      </c>
      <c r="D126" s="32" t="s">
        <v>771</v>
      </c>
      <c r="E126" s="32" t="s">
        <v>802</v>
      </c>
      <c r="F126" s="2" t="s">
        <v>795</v>
      </c>
      <c r="G126" s="19">
        <v>9500</v>
      </c>
      <c r="H126" s="6">
        <v>3322.5</v>
      </c>
      <c r="I126" s="6">
        <v>3322.5</v>
      </c>
      <c r="J126" s="99">
        <f t="shared" si="1"/>
        <v>100</v>
      </c>
    </row>
    <row r="127" spans="1:10" ht="12" customHeight="1">
      <c r="A127" s="32">
        <v>71</v>
      </c>
      <c r="B127" s="32" t="s">
        <v>805</v>
      </c>
      <c r="C127" s="66" t="s">
        <v>806</v>
      </c>
      <c r="D127" s="32" t="s">
        <v>776</v>
      </c>
      <c r="E127" s="32" t="s">
        <v>802</v>
      </c>
      <c r="F127" s="2" t="s">
        <v>778</v>
      </c>
      <c r="G127" s="19">
        <v>650</v>
      </c>
      <c r="H127" s="6">
        <v>466.3</v>
      </c>
      <c r="I127" s="6">
        <v>466.3</v>
      </c>
      <c r="J127" s="99">
        <f t="shared" si="1"/>
        <v>100</v>
      </c>
    </row>
    <row r="128" spans="1:10" ht="12" customHeight="1">
      <c r="A128" s="32">
        <v>79</v>
      </c>
      <c r="B128" s="32">
        <v>193</v>
      </c>
      <c r="C128" s="66" t="s">
        <v>806</v>
      </c>
      <c r="D128" s="32">
        <v>2310</v>
      </c>
      <c r="E128" s="32">
        <v>3419</v>
      </c>
      <c r="F128" s="2" t="s">
        <v>1039</v>
      </c>
      <c r="G128" s="19">
        <v>0</v>
      </c>
      <c r="H128" s="6">
        <v>43</v>
      </c>
      <c r="I128" s="6">
        <v>43.1</v>
      </c>
      <c r="J128" s="99">
        <f t="shared" si="1"/>
        <v>100.23255813953489</v>
      </c>
    </row>
    <row r="129" spans="1:10" ht="12" customHeight="1">
      <c r="A129" s="32">
        <v>109</v>
      </c>
      <c r="B129" s="32">
        <v>193</v>
      </c>
      <c r="C129" s="66" t="s">
        <v>806</v>
      </c>
      <c r="D129" s="32">
        <v>2324</v>
      </c>
      <c r="E129" s="32">
        <v>3419</v>
      </c>
      <c r="F129" s="2" t="s">
        <v>718</v>
      </c>
      <c r="G129" s="19">
        <v>0</v>
      </c>
      <c r="H129" s="6">
        <v>0</v>
      </c>
      <c r="I129" s="6">
        <v>1.9</v>
      </c>
      <c r="J129" s="570" t="s">
        <v>758</v>
      </c>
    </row>
    <row r="130" spans="1:10" ht="12" customHeight="1">
      <c r="A130" s="32">
        <v>91</v>
      </c>
      <c r="B130" s="32">
        <v>193</v>
      </c>
      <c r="C130" s="66" t="s">
        <v>806</v>
      </c>
      <c r="D130" s="32">
        <v>2329</v>
      </c>
      <c r="E130" s="32">
        <v>3419</v>
      </c>
      <c r="F130" s="2" t="s">
        <v>1032</v>
      </c>
      <c r="G130" s="19">
        <v>0</v>
      </c>
      <c r="H130" s="6">
        <v>45</v>
      </c>
      <c r="I130" s="6">
        <v>45.4</v>
      </c>
      <c r="J130" s="99">
        <f>(I130/H130)*100</f>
        <v>100.8888888888889</v>
      </c>
    </row>
    <row r="131" spans="1:10" ht="12" customHeight="1">
      <c r="A131" s="32">
        <v>72</v>
      </c>
      <c r="B131" s="32">
        <v>195</v>
      </c>
      <c r="C131" s="66" t="s">
        <v>807</v>
      </c>
      <c r="D131" s="32">
        <v>2111</v>
      </c>
      <c r="E131" s="32">
        <v>6171</v>
      </c>
      <c r="F131" s="2" t="s">
        <v>1046</v>
      </c>
      <c r="G131" s="19">
        <v>100</v>
      </c>
      <c r="H131" s="6">
        <v>100</v>
      </c>
      <c r="I131" s="6">
        <v>160.1</v>
      </c>
      <c r="J131" s="99">
        <f t="shared" si="1"/>
        <v>160.1</v>
      </c>
    </row>
    <row r="132" spans="1:10" ht="12" customHeight="1">
      <c r="A132" s="32">
        <v>73</v>
      </c>
      <c r="B132" s="32">
        <v>195</v>
      </c>
      <c r="C132" s="66" t="s">
        <v>807</v>
      </c>
      <c r="D132" s="32">
        <v>2460</v>
      </c>
      <c r="E132" s="32"/>
      <c r="F132" s="2" t="s">
        <v>1047</v>
      </c>
      <c r="G132" s="19">
        <v>230</v>
      </c>
      <c r="H132" s="6">
        <v>230</v>
      </c>
      <c r="I132" s="6">
        <v>401</v>
      </c>
      <c r="J132" s="441">
        <f aca="true" t="shared" si="2" ref="J132:J156">(I132/H132)*100</f>
        <v>174.3478260869565</v>
      </c>
    </row>
    <row r="133" spans="1:31" s="34" customFormat="1" ht="13.5" thickBot="1">
      <c r="A133" s="771" t="s">
        <v>808</v>
      </c>
      <c r="B133" s="771"/>
      <c r="C133" s="771"/>
      <c r="D133" s="771"/>
      <c r="E133" s="771"/>
      <c r="F133" s="771"/>
      <c r="G133" s="35">
        <f>SUM(G36:G132)</f>
        <v>179068</v>
      </c>
      <c r="H133" s="88">
        <f>SUM(H36:H132)</f>
        <v>251240.2</v>
      </c>
      <c r="I133" s="88">
        <f>SUM(I36:I132)</f>
        <v>280691.30000000005</v>
      </c>
      <c r="J133" s="443">
        <f t="shared" si="2"/>
        <v>111.72228807332584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s="144" customFormat="1" ht="12.75">
      <c r="A134" s="32">
        <v>119</v>
      </c>
      <c r="B134" s="32">
        <v>102</v>
      </c>
      <c r="C134" s="66" t="s">
        <v>742</v>
      </c>
      <c r="D134" s="32">
        <v>3112</v>
      </c>
      <c r="E134" s="32">
        <v>3612</v>
      </c>
      <c r="F134" s="2" t="s">
        <v>1003</v>
      </c>
      <c r="G134" s="458">
        <v>0</v>
      </c>
      <c r="H134" s="459">
        <v>740</v>
      </c>
      <c r="I134" s="459">
        <v>740.2</v>
      </c>
      <c r="J134" s="99">
        <f t="shared" si="2"/>
        <v>100.02702702702703</v>
      </c>
      <c r="K134"/>
      <c r="L134"/>
      <c r="M134"/>
      <c r="N134"/>
      <c r="O134"/>
      <c r="P134"/>
      <c r="Q134"/>
      <c r="R134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s="144" customFormat="1" ht="12.75">
      <c r="A135" s="32">
        <v>138</v>
      </c>
      <c r="B135" s="32">
        <v>102</v>
      </c>
      <c r="C135" s="66" t="s">
        <v>742</v>
      </c>
      <c r="D135" s="32">
        <v>3201</v>
      </c>
      <c r="E135" s="32">
        <v>3639</v>
      </c>
      <c r="F135" s="2" t="s">
        <v>1298</v>
      </c>
      <c r="G135" s="458">
        <v>0</v>
      </c>
      <c r="H135" s="459">
        <v>0</v>
      </c>
      <c r="I135" s="459">
        <v>0.8</v>
      </c>
      <c r="J135" s="570" t="s">
        <v>758</v>
      </c>
      <c r="K135"/>
      <c r="L135"/>
      <c r="M135"/>
      <c r="N135"/>
      <c r="O135"/>
      <c r="P135"/>
      <c r="Q135"/>
      <c r="R135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s="144" customFormat="1" ht="12.75">
      <c r="A136" s="32">
        <v>130</v>
      </c>
      <c r="B136" s="32">
        <v>108</v>
      </c>
      <c r="C136" s="66" t="s">
        <v>784</v>
      </c>
      <c r="D136" s="32">
        <v>3113</v>
      </c>
      <c r="E136" s="32">
        <v>6171</v>
      </c>
      <c r="F136" s="2" t="s">
        <v>241</v>
      </c>
      <c r="G136" s="458">
        <v>0</v>
      </c>
      <c r="H136" s="459">
        <v>40</v>
      </c>
      <c r="I136" s="459">
        <v>44.4</v>
      </c>
      <c r="J136" s="99">
        <f t="shared" si="2"/>
        <v>110.99999999999999</v>
      </c>
      <c r="K136"/>
      <c r="L136"/>
      <c r="M136"/>
      <c r="N136"/>
      <c r="O136"/>
      <c r="P136"/>
      <c r="Q136"/>
      <c r="R136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s="144" customFormat="1" ht="12.75">
      <c r="A137" s="32">
        <v>125</v>
      </c>
      <c r="B137" s="32">
        <v>112</v>
      </c>
      <c r="C137" s="66" t="s">
        <v>786</v>
      </c>
      <c r="D137" s="32">
        <v>3112</v>
      </c>
      <c r="E137" s="32">
        <v>3612</v>
      </c>
      <c r="F137" s="2" t="s">
        <v>1003</v>
      </c>
      <c r="G137" s="458">
        <v>0</v>
      </c>
      <c r="H137" s="459">
        <v>12300</v>
      </c>
      <c r="I137" s="459">
        <v>12300</v>
      </c>
      <c r="J137" s="99">
        <f t="shared" si="2"/>
        <v>100</v>
      </c>
      <c r="K137"/>
      <c r="L137"/>
      <c r="M137"/>
      <c r="N137"/>
      <c r="O137"/>
      <c r="P137"/>
      <c r="Q137"/>
      <c r="R137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10" ht="12" customHeight="1">
      <c r="A138" s="32">
        <v>74</v>
      </c>
      <c r="B138" s="32" t="s">
        <v>648</v>
      </c>
      <c r="C138" s="66" t="s">
        <v>787</v>
      </c>
      <c r="D138" s="32" t="s">
        <v>777</v>
      </c>
      <c r="E138" s="32">
        <v>3639</v>
      </c>
      <c r="F138" s="2" t="s">
        <v>813</v>
      </c>
      <c r="G138" s="19">
        <v>10000</v>
      </c>
      <c r="H138" s="6">
        <v>10700</v>
      </c>
      <c r="I138" s="6">
        <v>11735.1</v>
      </c>
      <c r="J138" s="99">
        <f t="shared" si="2"/>
        <v>109.67383177570093</v>
      </c>
    </row>
    <row r="139" spans="1:10" ht="12" customHeight="1">
      <c r="A139" s="32">
        <v>75</v>
      </c>
      <c r="B139" s="32" t="s">
        <v>648</v>
      </c>
      <c r="C139" s="66" t="s">
        <v>787</v>
      </c>
      <c r="D139" s="32" t="s">
        <v>814</v>
      </c>
      <c r="E139" s="32">
        <v>3639</v>
      </c>
      <c r="F139" s="2" t="s">
        <v>1003</v>
      </c>
      <c r="G139" s="19">
        <v>25000</v>
      </c>
      <c r="H139" s="6">
        <v>27423</v>
      </c>
      <c r="I139" s="6">
        <v>40590.5</v>
      </c>
      <c r="J139" s="441">
        <f t="shared" si="2"/>
        <v>148.01626372023483</v>
      </c>
    </row>
    <row r="140" spans="1:31" s="34" customFormat="1" ht="13.5" thickBot="1">
      <c r="A140" s="771" t="s">
        <v>816</v>
      </c>
      <c r="B140" s="771"/>
      <c r="C140" s="771"/>
      <c r="D140" s="771"/>
      <c r="E140" s="771"/>
      <c r="F140" s="771"/>
      <c r="G140" s="35">
        <f>SUM(G138:G139)</f>
        <v>35000</v>
      </c>
      <c r="H140" s="88">
        <f>SUM(H134:H139)</f>
        <v>51203</v>
      </c>
      <c r="I140" s="88">
        <f>SUM(I134:I139)</f>
        <v>65411</v>
      </c>
      <c r="J140" s="443">
        <f t="shared" si="2"/>
        <v>127.74837411870399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s="34" customFormat="1" ht="15" customHeight="1" thickBot="1">
      <c r="A141" s="772" t="s">
        <v>975</v>
      </c>
      <c r="B141" s="772"/>
      <c r="C141" s="772"/>
      <c r="D141" s="772"/>
      <c r="E141" s="772"/>
      <c r="F141" s="772"/>
      <c r="G141" s="36">
        <f>SUM(G140,G133,G35)</f>
        <v>1057623</v>
      </c>
      <c r="H141" s="89">
        <f>SUM(H140,H133,H35)</f>
        <v>1150249.3</v>
      </c>
      <c r="I141" s="89">
        <f>SUM(I140,I133,I35)</f>
        <v>1272784.1</v>
      </c>
      <c r="J141" s="442">
        <f t="shared" si="2"/>
        <v>110.65289063857722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s="461" customFormat="1" ht="12" customHeight="1">
      <c r="A142" s="32">
        <v>126</v>
      </c>
      <c r="B142" s="32">
        <v>102</v>
      </c>
      <c r="C142" s="66" t="s">
        <v>742</v>
      </c>
      <c r="D142" s="32">
        <v>4111</v>
      </c>
      <c r="E142" s="457"/>
      <c r="F142" s="460" t="s">
        <v>122</v>
      </c>
      <c r="G142" s="458">
        <v>0</v>
      </c>
      <c r="H142" s="459">
        <v>8857.7</v>
      </c>
      <c r="I142" s="459">
        <v>13818.7</v>
      </c>
      <c r="J142" s="99">
        <f t="shared" si="2"/>
        <v>156.00776725335018</v>
      </c>
      <c r="K142"/>
      <c r="L142"/>
      <c r="M142"/>
      <c r="N142"/>
      <c r="O142"/>
      <c r="P142"/>
      <c r="Q142"/>
      <c r="R142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10" ht="12" customHeight="1">
      <c r="A143" s="32">
        <v>76</v>
      </c>
      <c r="B143" s="32" t="s">
        <v>741</v>
      </c>
      <c r="C143" s="66" t="s">
        <v>742</v>
      </c>
      <c r="D143" s="32" t="s">
        <v>817</v>
      </c>
      <c r="E143" s="32"/>
      <c r="F143" s="2" t="s">
        <v>1004</v>
      </c>
      <c r="G143" s="19">
        <v>191740</v>
      </c>
      <c r="H143" s="6">
        <v>204619.8</v>
      </c>
      <c r="I143" s="6">
        <v>204619.8</v>
      </c>
      <c r="J143" s="99">
        <f t="shared" si="2"/>
        <v>100</v>
      </c>
    </row>
    <row r="144" spans="1:11" ht="12" customHeight="1">
      <c r="A144" s="32">
        <v>139</v>
      </c>
      <c r="B144" s="32">
        <v>102</v>
      </c>
      <c r="C144" s="66" t="s">
        <v>742</v>
      </c>
      <c r="D144" s="32">
        <v>4113</v>
      </c>
      <c r="E144" s="32"/>
      <c r="F144" s="2" t="s">
        <v>258</v>
      </c>
      <c r="G144" s="19">
        <v>0</v>
      </c>
      <c r="H144" s="6">
        <v>10172.2</v>
      </c>
      <c r="I144" s="6">
        <v>2271</v>
      </c>
      <c r="J144" s="99">
        <f t="shared" si="2"/>
        <v>22.325553960795105</v>
      </c>
      <c r="K144" s="5"/>
    </row>
    <row r="145" spans="1:10" ht="12" customHeight="1">
      <c r="A145" s="32">
        <v>101</v>
      </c>
      <c r="B145" s="32">
        <v>102</v>
      </c>
      <c r="C145" s="66" t="s">
        <v>742</v>
      </c>
      <c r="D145" s="32">
        <v>4116</v>
      </c>
      <c r="E145" s="32"/>
      <c r="F145" s="2" t="s">
        <v>723</v>
      </c>
      <c r="G145" s="19">
        <v>0</v>
      </c>
      <c r="H145" s="6">
        <v>6707.6</v>
      </c>
      <c r="I145" s="6">
        <v>6670.1</v>
      </c>
      <c r="J145" s="99">
        <f t="shared" si="2"/>
        <v>99.44093267338542</v>
      </c>
    </row>
    <row r="146" spans="1:10" ht="12" customHeight="1">
      <c r="A146" s="32">
        <v>122</v>
      </c>
      <c r="B146" s="32">
        <v>102</v>
      </c>
      <c r="C146" s="66" t="s">
        <v>742</v>
      </c>
      <c r="D146" s="32">
        <v>4118</v>
      </c>
      <c r="E146" s="32"/>
      <c r="F146" s="2" t="s">
        <v>724</v>
      </c>
      <c r="G146" s="19">
        <v>0</v>
      </c>
      <c r="H146" s="6">
        <v>12742.4</v>
      </c>
      <c r="I146" s="6">
        <v>31788.6</v>
      </c>
      <c r="J146" s="99">
        <f t="shared" si="2"/>
        <v>249.47105725765945</v>
      </c>
    </row>
    <row r="147" spans="1:10" ht="12" customHeight="1">
      <c r="A147" s="32">
        <v>121</v>
      </c>
      <c r="B147" s="32">
        <v>102</v>
      </c>
      <c r="C147" s="66" t="s">
        <v>742</v>
      </c>
      <c r="D147" s="32">
        <v>4121</v>
      </c>
      <c r="E147" s="32"/>
      <c r="F147" s="2" t="s">
        <v>819</v>
      </c>
      <c r="G147" s="19">
        <v>0</v>
      </c>
      <c r="H147" s="6">
        <v>320</v>
      </c>
      <c r="I147" s="6">
        <v>168</v>
      </c>
      <c r="J147" s="99">
        <f t="shared" si="2"/>
        <v>52.5</v>
      </c>
    </row>
    <row r="148" spans="1:10" ht="12" customHeight="1">
      <c r="A148" s="32">
        <v>77</v>
      </c>
      <c r="B148" s="32" t="s">
        <v>774</v>
      </c>
      <c r="C148" s="66" t="s">
        <v>775</v>
      </c>
      <c r="D148" s="32" t="s">
        <v>818</v>
      </c>
      <c r="E148" s="32"/>
      <c r="F148" s="2" t="s">
        <v>819</v>
      </c>
      <c r="G148" s="19">
        <v>2000</v>
      </c>
      <c r="H148" s="6">
        <v>2700</v>
      </c>
      <c r="I148" s="6">
        <v>5846</v>
      </c>
      <c r="J148" s="99">
        <f t="shared" si="2"/>
        <v>216.5185185185185</v>
      </c>
    </row>
    <row r="149" spans="1:10" ht="12" customHeight="1">
      <c r="A149" s="32">
        <v>102</v>
      </c>
      <c r="B149" s="32">
        <v>102</v>
      </c>
      <c r="C149" s="66" t="s">
        <v>742</v>
      </c>
      <c r="D149" s="32">
        <v>4122</v>
      </c>
      <c r="E149" s="32"/>
      <c r="F149" s="2" t="s">
        <v>726</v>
      </c>
      <c r="G149" s="19">
        <v>0</v>
      </c>
      <c r="H149" s="6">
        <v>377588.8</v>
      </c>
      <c r="I149" s="6">
        <v>378699.5</v>
      </c>
      <c r="J149" s="99">
        <f t="shared" si="2"/>
        <v>100.29415597072796</v>
      </c>
    </row>
    <row r="150" spans="1:10" ht="12" customHeight="1">
      <c r="A150" s="32">
        <v>85</v>
      </c>
      <c r="B150" s="32">
        <v>102</v>
      </c>
      <c r="C150" s="66" t="s">
        <v>742</v>
      </c>
      <c r="D150" s="32">
        <v>4160</v>
      </c>
      <c r="E150" s="32"/>
      <c r="F150" s="2" t="s">
        <v>124</v>
      </c>
      <c r="G150" s="19">
        <v>0</v>
      </c>
      <c r="H150" s="6">
        <v>112.6</v>
      </c>
      <c r="I150" s="6">
        <v>112.6</v>
      </c>
      <c r="J150" s="99">
        <f t="shared" si="2"/>
        <v>100</v>
      </c>
    </row>
    <row r="151" spans="1:10" ht="12" customHeight="1">
      <c r="A151" s="32">
        <v>113</v>
      </c>
      <c r="B151" s="32">
        <v>102</v>
      </c>
      <c r="C151" s="66" t="s">
        <v>742</v>
      </c>
      <c r="D151" s="32">
        <v>4213</v>
      </c>
      <c r="E151" s="32"/>
      <c r="F151" s="2" t="s">
        <v>123</v>
      </c>
      <c r="G151" s="44">
        <v>0</v>
      </c>
      <c r="H151" s="11">
        <v>52292</v>
      </c>
      <c r="I151" s="11">
        <v>47051.1</v>
      </c>
      <c r="J151" s="99">
        <f t="shared" si="2"/>
        <v>89.97762564063336</v>
      </c>
    </row>
    <row r="152" spans="1:10" ht="12" customHeight="1">
      <c r="A152" s="32">
        <v>135</v>
      </c>
      <c r="B152" s="32">
        <v>102</v>
      </c>
      <c r="C152" s="66" t="s">
        <v>742</v>
      </c>
      <c r="D152" s="32">
        <v>4216</v>
      </c>
      <c r="E152" s="32"/>
      <c r="F152" s="2" t="s">
        <v>259</v>
      </c>
      <c r="G152" s="19">
        <v>0</v>
      </c>
      <c r="H152" s="6">
        <v>51170</v>
      </c>
      <c r="I152" s="11">
        <v>51164.5</v>
      </c>
      <c r="J152" s="99">
        <f t="shared" si="2"/>
        <v>99.98925151455931</v>
      </c>
    </row>
    <row r="153" spans="1:10" ht="12" customHeight="1">
      <c r="A153" s="32">
        <v>124</v>
      </c>
      <c r="B153" s="32">
        <v>102</v>
      </c>
      <c r="C153" s="66" t="s">
        <v>742</v>
      </c>
      <c r="D153" s="32">
        <v>4218</v>
      </c>
      <c r="E153" s="32"/>
      <c r="F153" s="2" t="s">
        <v>725</v>
      </c>
      <c r="G153" s="44">
        <v>0</v>
      </c>
      <c r="H153" s="11">
        <v>94035.1</v>
      </c>
      <c r="I153" s="11">
        <v>63828.6</v>
      </c>
      <c r="J153" s="581">
        <f t="shared" si="2"/>
        <v>67.87742023988915</v>
      </c>
    </row>
    <row r="154" spans="1:10" ht="12" customHeight="1">
      <c r="A154" s="417">
        <v>147</v>
      </c>
      <c r="B154" s="417">
        <v>102</v>
      </c>
      <c r="C154" s="439" t="s">
        <v>742</v>
      </c>
      <c r="D154" s="417">
        <v>4222</v>
      </c>
      <c r="E154" s="417"/>
      <c r="F154" s="418" t="s">
        <v>260</v>
      </c>
      <c r="G154" s="419">
        <v>0</v>
      </c>
      <c r="H154" s="188">
        <v>835.5</v>
      </c>
      <c r="I154" s="188">
        <v>835.5</v>
      </c>
      <c r="J154" s="441">
        <f t="shared" si="2"/>
        <v>100</v>
      </c>
    </row>
    <row r="155" spans="1:31" s="34" customFormat="1" ht="13.5" thickBot="1">
      <c r="A155" s="713" t="s">
        <v>820</v>
      </c>
      <c r="B155" s="713"/>
      <c r="C155" s="713"/>
      <c r="D155" s="713"/>
      <c r="E155" s="713"/>
      <c r="F155" s="713"/>
      <c r="G155" s="67">
        <f>SUM(G143:G151)</f>
        <v>193740</v>
      </c>
      <c r="H155" s="90">
        <f>SUM(H142:H154)</f>
        <v>822153.7</v>
      </c>
      <c r="I155" s="90">
        <f>SUM(I142:I154)</f>
        <v>806873.9999999999</v>
      </c>
      <c r="J155" s="445">
        <f t="shared" si="2"/>
        <v>98.14150322500524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s="34" customFormat="1" ht="19.5" customHeight="1" thickBot="1" thickTop="1">
      <c r="A156" s="714" t="s">
        <v>689</v>
      </c>
      <c r="B156" s="714"/>
      <c r="C156" s="714"/>
      <c r="D156" s="714"/>
      <c r="E156" s="714"/>
      <c r="F156" s="748"/>
      <c r="G156" s="37">
        <f>SUM(G141+G155)</f>
        <v>1251363</v>
      </c>
      <c r="H156" s="38">
        <f>SUM(H141+H155)</f>
        <v>1972403</v>
      </c>
      <c r="I156" s="38">
        <f>SUM(I141+I155)</f>
        <v>2079658.1</v>
      </c>
      <c r="J156" s="572">
        <f t="shared" si="2"/>
        <v>105.43778832216337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18" s="42" customFormat="1" ht="12.75">
      <c r="A157" s="578"/>
      <c r="B157" s="579"/>
      <c r="F157" s="578"/>
      <c r="G157" s="451"/>
      <c r="H157" s="451"/>
      <c r="I157" s="451"/>
      <c r="J157" s="580"/>
      <c r="L157"/>
      <c r="M157"/>
      <c r="N157"/>
      <c r="O157"/>
      <c r="P157"/>
      <c r="Q157"/>
      <c r="R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J159"/>
    </row>
    <row r="160" spans="1:10" ht="12.75">
      <c r="A160" s="43"/>
      <c r="B160" s="39"/>
      <c r="C160"/>
      <c r="D160" s="9"/>
      <c r="E160"/>
      <c r="F160"/>
      <c r="G160"/>
      <c r="H160" s="431"/>
      <c r="I160" s="5"/>
      <c r="J160" s="75"/>
    </row>
    <row r="161" spans="1:10" ht="12.75">
      <c r="A161" s="43"/>
      <c r="B161" s="39"/>
      <c r="C161"/>
      <c r="D161" s="9"/>
      <c r="E161"/>
      <c r="F161"/>
      <c r="G161"/>
      <c r="H161" s="431"/>
      <c r="I161" s="5"/>
      <c r="J161" s="75"/>
    </row>
    <row r="162" spans="1:10" ht="12.75">
      <c r="A162" s="43"/>
      <c r="B162" s="39"/>
      <c r="C162"/>
      <c r="D162" s="9"/>
      <c r="E162"/>
      <c r="F162"/>
      <c r="G162"/>
      <c r="H162" s="431"/>
      <c r="I162" s="5"/>
      <c r="J162" s="75"/>
    </row>
    <row r="163" spans="1:10" ht="12.75">
      <c r="A163" s="43"/>
      <c r="B163" s="39"/>
      <c r="C163"/>
      <c r="D163" s="9"/>
      <c r="E163"/>
      <c r="F163"/>
      <c r="G163"/>
      <c r="H163" s="431"/>
      <c r="I163" s="5"/>
      <c r="J163" s="75"/>
    </row>
    <row r="164" spans="1:10" ht="12.75">
      <c r="A164" s="43"/>
      <c r="B164" s="39"/>
      <c r="C164"/>
      <c r="D164" s="9"/>
      <c r="E164"/>
      <c r="F164"/>
      <c r="G164"/>
      <c r="H164" s="431"/>
      <c r="I164" s="5"/>
      <c r="J164" s="75"/>
    </row>
    <row r="165" spans="1:10" ht="12.75">
      <c r="A165" s="43"/>
      <c r="B165" s="39"/>
      <c r="C165"/>
      <c r="D165" s="9"/>
      <c r="E165"/>
      <c r="F165"/>
      <c r="G165"/>
      <c r="H165" s="431"/>
      <c r="I165" s="5"/>
      <c r="J165" s="75"/>
    </row>
    <row r="166" spans="1:10" ht="12.75">
      <c r="A166" s="43"/>
      <c r="B166" s="39"/>
      <c r="C166"/>
      <c r="D166" s="9"/>
      <c r="E166"/>
      <c r="F166"/>
      <c r="G166"/>
      <c r="H166" s="431"/>
      <c r="I166" s="5"/>
      <c r="J166" s="75"/>
    </row>
    <row r="167" spans="1:10" ht="12.75">
      <c r="A167" s="43"/>
      <c r="B167" s="39"/>
      <c r="C167"/>
      <c r="D167" s="9"/>
      <c r="E167"/>
      <c r="F167"/>
      <c r="G167"/>
      <c r="H167" s="431"/>
      <c r="I167" s="5"/>
      <c r="J167" s="75"/>
    </row>
    <row r="168" spans="1:10" ht="12.75">
      <c r="A168" s="43"/>
      <c r="B168" s="39"/>
      <c r="C168"/>
      <c r="D168" s="9"/>
      <c r="E168"/>
      <c r="F168"/>
      <c r="G168"/>
      <c r="H168" s="431"/>
      <c r="I168" s="5"/>
      <c r="J168" s="75"/>
    </row>
    <row r="169" spans="1:10" ht="12.75">
      <c r="A169" s="43"/>
      <c r="B169" s="39"/>
      <c r="C169"/>
      <c r="D169" s="9"/>
      <c r="E169"/>
      <c r="F169"/>
      <c r="G169"/>
      <c r="H169" s="431"/>
      <c r="I169" s="5"/>
      <c r="J169" s="75"/>
    </row>
    <row r="170" spans="1:10" ht="12.75">
      <c r="A170" s="43"/>
      <c r="B170" s="39"/>
      <c r="C170"/>
      <c r="D170" s="9"/>
      <c r="E170"/>
      <c r="F170"/>
      <c r="G170"/>
      <c r="H170" s="431"/>
      <c r="I170" s="5"/>
      <c r="J170" s="75"/>
    </row>
    <row r="171" spans="1:10" ht="12.75">
      <c r="A171" s="43"/>
      <c r="B171" s="39"/>
      <c r="C171"/>
      <c r="D171" s="9"/>
      <c r="E171"/>
      <c r="F171" s="9"/>
      <c r="G171" s="5"/>
      <c r="H171" s="431"/>
      <c r="I171" s="5"/>
      <c r="J171" s="75"/>
    </row>
    <row r="172" spans="1:10" ht="12.75">
      <c r="A172" s="43"/>
      <c r="B172" s="39"/>
      <c r="C172"/>
      <c r="D172" s="9"/>
      <c r="E172"/>
      <c r="F172" s="9"/>
      <c r="G172" s="5"/>
      <c r="H172" s="431"/>
      <c r="I172" s="5"/>
      <c r="J172" s="75"/>
    </row>
    <row r="173" spans="1:10" ht="12.75">
      <c r="A173" s="43"/>
      <c r="B173" s="39"/>
      <c r="C173"/>
      <c r="D173" s="9"/>
      <c r="E173"/>
      <c r="F173" s="9"/>
      <c r="G173" s="5"/>
      <c r="H173" s="431"/>
      <c r="I173" s="5"/>
      <c r="J173" s="75"/>
    </row>
    <row r="174" spans="1:10" ht="12.75">
      <c r="A174" s="43"/>
      <c r="B174" s="39"/>
      <c r="C174"/>
      <c r="D174" s="9"/>
      <c r="E174"/>
      <c r="F174" s="9"/>
      <c r="G174" s="5"/>
      <c r="H174" s="431"/>
      <c r="I174" s="5"/>
      <c r="J174" s="75"/>
    </row>
    <row r="175" spans="1:10" ht="12.75">
      <c r="A175" s="43"/>
      <c r="B175" s="39"/>
      <c r="C175"/>
      <c r="D175" s="9"/>
      <c r="E175"/>
      <c r="F175" s="9"/>
      <c r="G175" s="5"/>
      <c r="H175" s="431"/>
      <c r="I175" s="5"/>
      <c r="J175" s="75"/>
    </row>
    <row r="176" spans="1:10" ht="12.75">
      <c r="A176" s="43"/>
      <c r="B176" s="39"/>
      <c r="C176"/>
      <c r="D176" s="9"/>
      <c r="E176"/>
      <c r="F176" s="9"/>
      <c r="G176" s="5"/>
      <c r="H176" s="431"/>
      <c r="I176" s="5"/>
      <c r="J176" s="75"/>
    </row>
    <row r="177" spans="1:10" ht="12.75">
      <c r="A177" s="43"/>
      <c r="B177" s="39"/>
      <c r="C177"/>
      <c r="D177" s="9"/>
      <c r="E177"/>
      <c r="F177" s="9"/>
      <c r="G177" s="5"/>
      <c r="H177" s="431"/>
      <c r="I177" s="5"/>
      <c r="J177" s="75"/>
    </row>
    <row r="178" spans="1:10" ht="12.75">
      <c r="A178" s="43"/>
      <c r="B178" s="39"/>
      <c r="C178"/>
      <c r="D178" s="9"/>
      <c r="E178"/>
      <c r="F178" s="9"/>
      <c r="G178" s="5"/>
      <c r="H178" s="431"/>
      <c r="I178" s="5"/>
      <c r="J178" s="75"/>
    </row>
    <row r="179" spans="1:10" ht="12.75">
      <c r="A179" s="43"/>
      <c r="B179" s="39"/>
      <c r="C179"/>
      <c r="D179" s="9"/>
      <c r="E179"/>
      <c r="F179" s="9"/>
      <c r="G179" s="5"/>
      <c r="H179" s="431"/>
      <c r="I179" s="5"/>
      <c r="J179" s="75"/>
    </row>
    <row r="180" spans="1:10" ht="12.75">
      <c r="A180" s="43"/>
      <c r="B180" s="39"/>
      <c r="C180"/>
      <c r="D180" s="9"/>
      <c r="E180"/>
      <c r="F180" s="9"/>
      <c r="G180" s="5"/>
      <c r="H180" s="431"/>
      <c r="I180" s="5"/>
      <c r="J180" s="75"/>
    </row>
    <row r="181" spans="1:10" ht="12.75">
      <c r="A181" s="43"/>
      <c r="B181" s="39"/>
      <c r="C181"/>
      <c r="D181" s="9"/>
      <c r="E181"/>
      <c r="F181" s="9"/>
      <c r="G181" s="5"/>
      <c r="H181" s="431"/>
      <c r="I181" s="5"/>
      <c r="J181" s="75"/>
    </row>
    <row r="182" spans="1:10" ht="12.75">
      <c r="A182" s="43"/>
      <c r="B182" s="39"/>
      <c r="C182"/>
      <c r="D182" s="9"/>
      <c r="E182"/>
      <c r="F182" s="9"/>
      <c r="G182" s="5"/>
      <c r="H182" s="431"/>
      <c r="I182" s="5"/>
      <c r="J182" s="75"/>
    </row>
    <row r="183" spans="1:10" ht="12.75">
      <c r="A183" s="43"/>
      <c r="B183" s="39"/>
      <c r="C183"/>
      <c r="D183" s="9"/>
      <c r="E183"/>
      <c r="F183" s="9"/>
      <c r="G183" s="5"/>
      <c r="H183" s="431"/>
      <c r="I183" s="5"/>
      <c r="J183" s="75"/>
    </row>
    <row r="184" spans="1:10" ht="12.75">
      <c r="A184" s="43"/>
      <c r="B184" s="39"/>
      <c r="C184"/>
      <c r="D184" s="9"/>
      <c r="E184"/>
      <c r="F184" s="9"/>
      <c r="G184" s="5"/>
      <c r="H184" s="431"/>
      <c r="I184" s="5"/>
      <c r="J184" s="75"/>
    </row>
    <row r="185" spans="1:10" ht="12.75">
      <c r="A185" s="43"/>
      <c r="B185" s="39"/>
      <c r="C185"/>
      <c r="D185" s="9"/>
      <c r="E185"/>
      <c r="F185" s="9"/>
      <c r="G185" s="5"/>
      <c r="H185" s="431"/>
      <c r="I185" s="5"/>
      <c r="J185" s="75"/>
    </row>
    <row r="186" spans="1:10" ht="12.75">
      <c r="A186" s="43"/>
      <c r="B186" s="39"/>
      <c r="C186"/>
      <c r="D186" s="9"/>
      <c r="E186"/>
      <c r="F186" s="9"/>
      <c r="G186" s="5"/>
      <c r="H186" s="431"/>
      <c r="I186" s="5"/>
      <c r="J186" s="75"/>
    </row>
    <row r="187" spans="1:10" ht="12.75">
      <c r="A187" s="43"/>
      <c r="B187" s="39"/>
      <c r="C187"/>
      <c r="D187" s="9"/>
      <c r="E187"/>
      <c r="F187" s="9"/>
      <c r="G187" s="5"/>
      <c r="H187" s="431"/>
      <c r="I187" s="5"/>
      <c r="J187" s="75"/>
    </row>
    <row r="188" spans="1:10" ht="12.75">
      <c r="A188" s="43"/>
      <c r="B188" s="39"/>
      <c r="C188"/>
      <c r="D188" s="9"/>
      <c r="E188"/>
      <c r="F188" s="9"/>
      <c r="G188" s="5"/>
      <c r="H188" s="431"/>
      <c r="I188" s="5"/>
      <c r="J188" s="75"/>
    </row>
    <row r="189" spans="1:10" ht="12.75">
      <c r="A189" s="43"/>
      <c r="B189" s="39"/>
      <c r="C189"/>
      <c r="D189" s="9"/>
      <c r="E189"/>
      <c r="F189" s="9"/>
      <c r="G189" s="5"/>
      <c r="H189" s="431"/>
      <c r="I189" s="5"/>
      <c r="J189" s="75"/>
    </row>
    <row r="190" spans="1:10" ht="12.75">
      <c r="A190" s="43"/>
      <c r="B190" s="39"/>
      <c r="C190"/>
      <c r="D190" s="9"/>
      <c r="E190"/>
      <c r="F190" s="9"/>
      <c r="G190" s="5"/>
      <c r="H190" s="431"/>
      <c r="I190" s="5"/>
      <c r="J190" s="75"/>
    </row>
    <row r="191" spans="1:10" ht="12.75">
      <c r="A191" s="43"/>
      <c r="B191" s="39"/>
      <c r="C191"/>
      <c r="D191" s="9"/>
      <c r="E191"/>
      <c r="F191" s="9"/>
      <c r="G191" s="5"/>
      <c r="H191" s="431"/>
      <c r="I191" s="5"/>
      <c r="J191" s="75"/>
    </row>
    <row r="192" spans="1:10" ht="12.75">
      <c r="A192" s="43"/>
      <c r="B192" s="39"/>
      <c r="C192"/>
      <c r="D192" s="9"/>
      <c r="E192"/>
      <c r="F192" s="9"/>
      <c r="G192" s="5"/>
      <c r="H192" s="431"/>
      <c r="I192" s="5"/>
      <c r="J192" s="8"/>
    </row>
    <row r="193" spans="1:10" ht="12.75">
      <c r="A193" s="43"/>
      <c r="B193" s="39"/>
      <c r="C193"/>
      <c r="D193" s="9"/>
      <c r="E193"/>
      <c r="F193" s="9"/>
      <c r="G193" s="5"/>
      <c r="H193" s="431"/>
      <c r="I193" s="5"/>
      <c r="J193" s="8"/>
    </row>
    <row r="194" spans="1:10" ht="12.75">
      <c r="A194" s="43"/>
      <c r="B194" s="39"/>
      <c r="C194"/>
      <c r="D194" s="9"/>
      <c r="E194"/>
      <c r="F194" s="9"/>
      <c r="G194" s="5"/>
      <c r="H194" s="431"/>
      <c r="I194" s="5"/>
      <c r="J194" s="8"/>
    </row>
    <row r="195" spans="1:10" ht="12.75">
      <c r="A195" s="43"/>
      <c r="B195" s="39"/>
      <c r="C195"/>
      <c r="D195" s="9"/>
      <c r="E195"/>
      <c r="F195" s="9"/>
      <c r="G195" s="5"/>
      <c r="H195" s="431"/>
      <c r="I195" s="5"/>
      <c r="J195" s="8"/>
    </row>
    <row r="196" spans="1:10" ht="12.75">
      <c r="A196" s="43"/>
      <c r="B196" s="39"/>
      <c r="C196"/>
      <c r="D196" s="9"/>
      <c r="E196"/>
      <c r="F196" s="9"/>
      <c r="G196" s="5"/>
      <c r="H196" s="431"/>
      <c r="I196" s="5"/>
      <c r="J196" s="8"/>
    </row>
    <row r="197" spans="1:10" ht="12.75">
      <c r="A197" s="43"/>
      <c r="B197" s="39"/>
      <c r="C197"/>
      <c r="D197" s="9"/>
      <c r="E197"/>
      <c r="F197" s="9"/>
      <c r="G197" s="5"/>
      <c r="H197" s="431"/>
      <c r="I197" s="5"/>
      <c r="J197" s="8"/>
    </row>
    <row r="198" spans="1:10" ht="12.75">
      <c r="A198" s="43"/>
      <c r="B198" s="39"/>
      <c r="C198"/>
      <c r="D198" s="9"/>
      <c r="E198"/>
      <c r="F198" s="9"/>
      <c r="G198" s="5"/>
      <c r="H198" s="431"/>
      <c r="I198" s="5"/>
      <c r="J198" s="8"/>
    </row>
    <row r="199" spans="1:10" ht="12.75">
      <c r="A199" s="43"/>
      <c r="B199" s="39"/>
      <c r="C199"/>
      <c r="D199" s="9"/>
      <c r="E199"/>
      <c r="F199" s="9"/>
      <c r="G199" s="5"/>
      <c r="H199" s="431"/>
      <c r="I199" s="5"/>
      <c r="J199" s="8"/>
    </row>
    <row r="200" spans="1:10" ht="12.75">
      <c r="A200" s="43"/>
      <c r="B200" s="39"/>
      <c r="C200"/>
      <c r="D200" s="9"/>
      <c r="E200"/>
      <c r="F200" s="9"/>
      <c r="G200" s="5"/>
      <c r="H200" s="431"/>
      <c r="I200" s="5"/>
      <c r="J200" s="8"/>
    </row>
    <row r="201" spans="1:10" ht="12.75">
      <c r="A201" s="43"/>
      <c r="B201" s="39"/>
      <c r="C201"/>
      <c r="D201" s="9"/>
      <c r="E201"/>
      <c r="F201" s="9"/>
      <c r="G201" s="5"/>
      <c r="H201" s="431"/>
      <c r="I201" s="5"/>
      <c r="J201" s="8"/>
    </row>
    <row r="202" spans="1:10" ht="12.75">
      <c r="A202" s="43"/>
      <c r="B202" s="39"/>
      <c r="C202"/>
      <c r="D202" s="9"/>
      <c r="E202"/>
      <c r="F202" s="9"/>
      <c r="G202" s="5"/>
      <c r="H202" s="431"/>
      <c r="I202" s="5"/>
      <c r="J202" s="8"/>
    </row>
    <row r="203" spans="1:10" ht="12.75">
      <c r="A203" s="43"/>
      <c r="B203" s="39"/>
      <c r="C203"/>
      <c r="D203" s="9"/>
      <c r="E203"/>
      <c r="F203" s="9"/>
      <c r="G203" s="5"/>
      <c r="H203" s="431"/>
      <c r="I203" s="5"/>
      <c r="J203" s="8"/>
    </row>
    <row r="204" spans="1:10" ht="12.75">
      <c r="A204" s="43"/>
      <c r="B204" s="39"/>
      <c r="C204"/>
      <c r="D204" s="9"/>
      <c r="E204"/>
      <c r="F204" s="9"/>
      <c r="G204" s="5"/>
      <c r="H204" s="431"/>
      <c r="I204" s="5"/>
      <c r="J204" s="8"/>
    </row>
    <row r="205" spans="1:10" ht="12.75">
      <c r="A205" s="43"/>
      <c r="B205" s="39"/>
      <c r="C205"/>
      <c r="D205" s="9"/>
      <c r="E205"/>
      <c r="F205" s="9"/>
      <c r="G205" s="5"/>
      <c r="H205" s="431"/>
      <c r="I205" s="5"/>
      <c r="J205" s="8"/>
    </row>
    <row r="206" spans="1:10" ht="12.75">
      <c r="A206" s="43"/>
      <c r="B206" s="39"/>
      <c r="C206"/>
      <c r="D206" s="9"/>
      <c r="E206"/>
      <c r="F206" s="9"/>
      <c r="G206" s="5"/>
      <c r="H206" s="431"/>
      <c r="I206" s="5"/>
      <c r="J206" s="8"/>
    </row>
    <row r="207" spans="1:10" ht="12.75">
      <c r="A207" s="43"/>
      <c r="B207" s="39"/>
      <c r="C207"/>
      <c r="D207" s="9"/>
      <c r="E207"/>
      <c r="F207" s="9"/>
      <c r="G207" s="5"/>
      <c r="H207" s="431"/>
      <c r="I207" s="5"/>
      <c r="J207" s="8"/>
    </row>
    <row r="208" spans="1:10" ht="12.75">
      <c r="A208" s="43"/>
      <c r="B208" s="39"/>
      <c r="C208"/>
      <c r="D208" s="9"/>
      <c r="E208"/>
      <c r="F208" s="9"/>
      <c r="G208" s="5"/>
      <c r="H208" s="431"/>
      <c r="I208" s="5"/>
      <c r="J208" s="8"/>
    </row>
    <row r="209" spans="1:10" ht="12.75">
      <c r="A209" s="43"/>
      <c r="B209" s="39"/>
      <c r="C209"/>
      <c r="D209" s="9"/>
      <c r="E209"/>
      <c r="F209" s="9"/>
      <c r="G209" s="5"/>
      <c r="H209" s="431"/>
      <c r="I209" s="5"/>
      <c r="J209" s="8"/>
    </row>
    <row r="210" spans="1:10" ht="12.75">
      <c r="A210" s="43"/>
      <c r="B210" s="39"/>
      <c r="C210"/>
      <c r="D210" s="9"/>
      <c r="E210"/>
      <c r="F210" s="9"/>
      <c r="G210" s="5"/>
      <c r="H210" s="431"/>
      <c r="I210" s="5"/>
      <c r="J210" s="8"/>
    </row>
    <row r="211" spans="1:10" ht="12.75">
      <c r="A211" s="43"/>
      <c r="B211" s="39"/>
      <c r="C211"/>
      <c r="D211" s="9"/>
      <c r="E211"/>
      <c r="F211" s="9"/>
      <c r="G211" s="5"/>
      <c r="H211" s="431"/>
      <c r="I211" s="5"/>
      <c r="J211" s="8"/>
    </row>
    <row r="212" spans="1:10" ht="12.75">
      <c r="A212" s="43"/>
      <c r="B212" s="39"/>
      <c r="C212"/>
      <c r="D212" s="9"/>
      <c r="E212"/>
      <c r="F212" s="9"/>
      <c r="G212" s="5"/>
      <c r="H212" s="431"/>
      <c r="I212" s="5"/>
      <c r="J212" s="8"/>
    </row>
    <row r="213" spans="1:10" ht="12.75">
      <c r="A213" s="43"/>
      <c r="B213" s="39"/>
      <c r="C213"/>
      <c r="D213" s="9"/>
      <c r="E213"/>
      <c r="F213" s="9"/>
      <c r="G213" s="5"/>
      <c r="H213" s="431"/>
      <c r="I213" s="5"/>
      <c r="J213" s="8"/>
    </row>
    <row r="214" spans="1:10" ht="12.75">
      <c r="A214" s="43"/>
      <c r="B214" s="39"/>
      <c r="C214"/>
      <c r="D214" s="9"/>
      <c r="E214"/>
      <c r="F214" s="9"/>
      <c r="G214" s="5"/>
      <c r="H214" s="431"/>
      <c r="I214" s="5"/>
      <c r="J214" s="8"/>
    </row>
    <row r="215" spans="1:10" ht="12.75">
      <c r="A215" s="43"/>
      <c r="B215" s="39"/>
      <c r="C215"/>
      <c r="D215" s="9"/>
      <c r="E215"/>
      <c r="F215" s="9"/>
      <c r="G215" s="5"/>
      <c r="H215" s="431"/>
      <c r="I215" s="5"/>
      <c r="J215" s="8"/>
    </row>
    <row r="216" spans="1:10" ht="12.75">
      <c r="A216" s="43"/>
      <c r="B216" s="39"/>
      <c r="C216"/>
      <c r="D216" s="9"/>
      <c r="E216"/>
      <c r="F216" s="9"/>
      <c r="G216" s="5"/>
      <c r="H216" s="431"/>
      <c r="I216" s="5"/>
      <c r="J216" s="8"/>
    </row>
    <row r="217" spans="1:10" ht="12.75">
      <c r="A217" s="43"/>
      <c r="B217" s="39"/>
      <c r="C217"/>
      <c r="D217" s="9"/>
      <c r="E217"/>
      <c r="F217" s="9"/>
      <c r="G217" s="5"/>
      <c r="H217" s="431"/>
      <c r="I217" s="5"/>
      <c r="J217" s="8"/>
    </row>
    <row r="218" spans="1:10" ht="12.75">
      <c r="A218" s="43"/>
      <c r="B218" s="39"/>
      <c r="C218"/>
      <c r="D218" s="9"/>
      <c r="E218"/>
      <c r="F218" s="9"/>
      <c r="G218" s="5"/>
      <c r="H218" s="431"/>
      <c r="I218" s="5"/>
      <c r="J218" s="8"/>
    </row>
    <row r="219" spans="1:10" ht="12.75">
      <c r="A219" s="43"/>
      <c r="B219" s="39"/>
      <c r="C219"/>
      <c r="D219" s="9"/>
      <c r="E219"/>
      <c r="F219" s="9"/>
      <c r="G219" s="5"/>
      <c r="H219" s="431"/>
      <c r="I219" s="5"/>
      <c r="J219" s="8"/>
    </row>
    <row r="220" spans="1:10" ht="12.75">
      <c r="A220" s="43"/>
      <c r="B220" s="39"/>
      <c r="C220"/>
      <c r="D220" s="9"/>
      <c r="E220"/>
      <c r="F220" s="9"/>
      <c r="G220" s="5"/>
      <c r="H220" s="431"/>
      <c r="I220" s="5"/>
      <c r="J220" s="8"/>
    </row>
    <row r="221" spans="1:10" ht="12.75">
      <c r="A221" s="43"/>
      <c r="B221" s="39"/>
      <c r="C221"/>
      <c r="D221" s="9"/>
      <c r="E221"/>
      <c r="F221" s="9"/>
      <c r="G221" s="5"/>
      <c r="H221" s="431"/>
      <c r="I221" s="5"/>
      <c r="J221" s="8"/>
    </row>
    <row r="222" spans="1:10" ht="12.75">
      <c r="A222" s="43"/>
      <c r="B222" s="39"/>
      <c r="C222"/>
      <c r="D222" s="9"/>
      <c r="E222"/>
      <c r="F222" s="9"/>
      <c r="G222" s="5"/>
      <c r="H222" s="431"/>
      <c r="I222" s="5"/>
      <c r="J222" s="8"/>
    </row>
    <row r="223" spans="1:10" ht="12.75">
      <c r="A223" s="43"/>
      <c r="B223" s="39"/>
      <c r="C223"/>
      <c r="D223" s="9"/>
      <c r="E223"/>
      <c r="F223" s="9"/>
      <c r="G223" s="5"/>
      <c r="H223" s="431"/>
      <c r="I223" s="5"/>
      <c r="J223" s="8"/>
    </row>
    <row r="224" spans="1:10" ht="12.75">
      <c r="A224" s="43"/>
      <c r="B224" s="39"/>
      <c r="C224"/>
      <c r="D224" s="9"/>
      <c r="E224"/>
      <c r="F224" s="9"/>
      <c r="G224" s="5"/>
      <c r="H224" s="431"/>
      <c r="I224" s="5"/>
      <c r="J224" s="8"/>
    </row>
    <row r="225" spans="1:10" ht="12.75">
      <c r="A225" s="43"/>
      <c r="B225" s="39"/>
      <c r="C225"/>
      <c r="D225" s="9"/>
      <c r="E225"/>
      <c r="F225" s="9"/>
      <c r="G225" s="5"/>
      <c r="H225" s="431"/>
      <c r="I225" s="5"/>
      <c r="J225" s="8"/>
    </row>
    <row r="226" spans="1:10" ht="12.75">
      <c r="A226" s="43"/>
      <c r="B226" s="39"/>
      <c r="C226"/>
      <c r="D226" s="9"/>
      <c r="E226"/>
      <c r="F226" s="9"/>
      <c r="G226" s="5"/>
      <c r="H226" s="431"/>
      <c r="I226" s="5"/>
      <c r="J226" s="8"/>
    </row>
    <row r="227" spans="1:10" ht="12.75">
      <c r="A227" s="43"/>
      <c r="B227" s="39"/>
      <c r="C227"/>
      <c r="D227" s="9"/>
      <c r="E227"/>
      <c r="F227" s="9"/>
      <c r="G227" s="5"/>
      <c r="H227" s="431"/>
      <c r="I227" s="5"/>
      <c r="J227" s="8"/>
    </row>
    <row r="228" spans="1:10" ht="12.75">
      <c r="A228" s="43"/>
      <c r="B228" s="39"/>
      <c r="C228"/>
      <c r="D228" s="9"/>
      <c r="E228"/>
      <c r="F228" s="9"/>
      <c r="G228" s="5"/>
      <c r="H228" s="431"/>
      <c r="I228" s="5"/>
      <c r="J228" s="8"/>
    </row>
    <row r="229" spans="1:10" ht="12.75">
      <c r="A229" s="43"/>
      <c r="B229" s="39"/>
      <c r="C229"/>
      <c r="D229" s="9"/>
      <c r="E229"/>
      <c r="F229" s="9"/>
      <c r="G229" s="5"/>
      <c r="H229" s="431"/>
      <c r="I229" s="5"/>
      <c r="J229" s="8"/>
    </row>
    <row r="230" spans="1:10" ht="12.75">
      <c r="A230" s="43"/>
      <c r="B230" s="39"/>
      <c r="C230"/>
      <c r="D230" s="9"/>
      <c r="E230"/>
      <c r="F230" s="9"/>
      <c r="G230" s="5"/>
      <c r="H230" s="431"/>
      <c r="I230" s="5"/>
      <c r="J230" s="8"/>
    </row>
    <row r="231" spans="1:10" ht="12.75">
      <c r="A231" s="43"/>
      <c r="B231" s="39"/>
      <c r="C231"/>
      <c r="D231" s="9"/>
      <c r="E231"/>
      <c r="F231" s="9"/>
      <c r="G231" s="5"/>
      <c r="H231" s="431"/>
      <c r="I231" s="5"/>
      <c r="J231" s="8"/>
    </row>
    <row r="232" spans="1:10" ht="12.75">
      <c r="A232" s="43"/>
      <c r="B232" s="39"/>
      <c r="C232"/>
      <c r="D232" s="9"/>
      <c r="E232"/>
      <c r="F232" s="9"/>
      <c r="G232" s="5"/>
      <c r="H232" s="431"/>
      <c r="I232" s="5"/>
      <c r="J232" s="8"/>
    </row>
    <row r="233" spans="1:10" ht="12.75">
      <c r="A233" s="43"/>
      <c r="B233" s="39"/>
      <c r="C233"/>
      <c r="D233" s="9"/>
      <c r="E233"/>
      <c r="F233" s="9"/>
      <c r="G233" s="5"/>
      <c r="H233" s="431"/>
      <c r="I233" s="5"/>
      <c r="J233" s="8"/>
    </row>
    <row r="234" spans="1:10" ht="12.75">
      <c r="A234" s="43"/>
      <c r="B234" s="39"/>
      <c r="C234"/>
      <c r="D234" s="9"/>
      <c r="E234"/>
      <c r="F234" s="9"/>
      <c r="G234" s="5"/>
      <c r="H234" s="431"/>
      <c r="I234" s="5"/>
      <c r="J234" s="8"/>
    </row>
    <row r="235" spans="1:10" ht="12.75">
      <c r="A235" s="43"/>
      <c r="B235" s="39"/>
      <c r="C235"/>
      <c r="D235" s="9"/>
      <c r="E235"/>
      <c r="F235" s="9"/>
      <c r="G235" s="5"/>
      <c r="H235" s="431"/>
      <c r="I235" s="5"/>
      <c r="J235" s="8"/>
    </row>
    <row r="236" spans="1:10" ht="12.75">
      <c r="A236" s="43"/>
      <c r="B236" s="39"/>
      <c r="C236"/>
      <c r="D236" s="9"/>
      <c r="E236"/>
      <c r="F236" s="9"/>
      <c r="G236" s="5"/>
      <c r="H236" s="431"/>
      <c r="I236" s="5"/>
      <c r="J236" s="8"/>
    </row>
    <row r="237" spans="1:10" ht="12.75">
      <c r="A237" s="43"/>
      <c r="B237" s="39"/>
      <c r="C237"/>
      <c r="D237" s="9"/>
      <c r="E237"/>
      <c r="F237" s="9"/>
      <c r="G237" s="5"/>
      <c r="H237" s="431"/>
      <c r="I237" s="5"/>
      <c r="J237" s="8"/>
    </row>
    <row r="238" spans="1:10" ht="12.75">
      <c r="A238" s="43"/>
      <c r="B238" s="39"/>
      <c r="C238"/>
      <c r="D238" s="9"/>
      <c r="E238"/>
      <c r="F238" s="9"/>
      <c r="G238" s="5"/>
      <c r="H238" s="431"/>
      <c r="I238" s="5"/>
      <c r="J238" s="8"/>
    </row>
    <row r="239" spans="1:10" ht="12.75">
      <c r="A239" s="43"/>
      <c r="B239" s="39"/>
      <c r="C239"/>
      <c r="D239" s="9"/>
      <c r="E239"/>
      <c r="F239" s="9"/>
      <c r="G239" s="5"/>
      <c r="H239" s="431"/>
      <c r="I239" s="5"/>
      <c r="J239" s="8"/>
    </row>
    <row r="240" spans="1:10" ht="12.75">
      <c r="A240" s="43"/>
      <c r="B240" s="39"/>
      <c r="C240"/>
      <c r="D240" s="9"/>
      <c r="E240"/>
      <c r="F240" s="9"/>
      <c r="G240" s="5"/>
      <c r="H240" s="431"/>
      <c r="I240" s="5"/>
      <c r="J240" s="8"/>
    </row>
    <row r="241" spans="1:10" ht="12.75">
      <c r="A241" s="43"/>
      <c r="B241" s="39"/>
      <c r="C241"/>
      <c r="D241" s="9"/>
      <c r="E241"/>
      <c r="F241" s="9"/>
      <c r="G241" s="5"/>
      <c r="H241" s="431"/>
      <c r="I241" s="5"/>
      <c r="J241" s="8"/>
    </row>
    <row r="242" spans="1:10" ht="12.75">
      <c r="A242" s="43"/>
      <c r="B242" s="39"/>
      <c r="C242"/>
      <c r="D242" s="9"/>
      <c r="E242"/>
      <c r="F242" s="9"/>
      <c r="G242" s="5"/>
      <c r="H242" s="431"/>
      <c r="I242" s="5"/>
      <c r="J242" s="8"/>
    </row>
    <row r="243" spans="1:10" ht="12.75">
      <c r="A243" s="43"/>
      <c r="B243" s="39"/>
      <c r="C243"/>
      <c r="D243" s="9"/>
      <c r="E243"/>
      <c r="F243" s="9"/>
      <c r="G243" s="5"/>
      <c r="H243" s="431"/>
      <c r="I243" s="5"/>
      <c r="J243" s="8"/>
    </row>
    <row r="244" spans="1:10" ht="12.75">
      <c r="A244" s="43"/>
      <c r="B244" s="39"/>
      <c r="C244"/>
      <c r="D244" s="9"/>
      <c r="E244"/>
      <c r="F244" s="9"/>
      <c r="G244" s="5"/>
      <c r="H244" s="431"/>
      <c r="I244" s="5"/>
      <c r="J244" s="8"/>
    </row>
    <row r="245" spans="1:10" ht="12.75">
      <c r="A245" s="43"/>
      <c r="B245" s="39"/>
      <c r="C245"/>
      <c r="D245" s="9"/>
      <c r="E245"/>
      <c r="F245" s="9"/>
      <c r="G245" s="5"/>
      <c r="H245" s="431"/>
      <c r="I245" s="5"/>
      <c r="J245" s="8"/>
    </row>
    <row r="246" spans="1:10" ht="12.75">
      <c r="A246" s="43"/>
      <c r="B246" s="39"/>
      <c r="C246"/>
      <c r="D246" s="9"/>
      <c r="E246"/>
      <c r="F246" s="9"/>
      <c r="G246" s="5"/>
      <c r="H246" s="431"/>
      <c r="I246" s="5"/>
      <c r="J246" s="8"/>
    </row>
    <row r="247" spans="1:10" ht="12.75">
      <c r="A247" s="43"/>
      <c r="B247" s="39"/>
      <c r="C247"/>
      <c r="D247" s="9"/>
      <c r="E247"/>
      <c r="F247" s="9"/>
      <c r="G247" s="5"/>
      <c r="H247" s="431"/>
      <c r="I247" s="5"/>
      <c r="J247" s="8"/>
    </row>
    <row r="248" spans="1:10" ht="12.75">
      <c r="A248" s="43"/>
      <c r="B248" s="39"/>
      <c r="C248"/>
      <c r="D248" s="9"/>
      <c r="E248"/>
      <c r="F248" s="9"/>
      <c r="G248" s="5"/>
      <c r="H248" s="431"/>
      <c r="I248" s="5"/>
      <c r="J248" s="8"/>
    </row>
    <row r="249" spans="1:10" ht="12.75">
      <c r="A249" s="43"/>
      <c r="B249" s="39"/>
      <c r="C249"/>
      <c r="D249" s="9"/>
      <c r="E249"/>
      <c r="F249" s="9"/>
      <c r="G249" s="5"/>
      <c r="H249" s="431"/>
      <c r="I249" s="5"/>
      <c r="J249" s="8"/>
    </row>
    <row r="250" spans="1:10" ht="12.75">
      <c r="A250" s="43"/>
      <c r="B250" s="39"/>
      <c r="C250"/>
      <c r="D250" s="9"/>
      <c r="E250"/>
      <c r="F250" s="9"/>
      <c r="G250" s="5"/>
      <c r="H250" s="431"/>
      <c r="I250" s="5"/>
      <c r="J250" s="8"/>
    </row>
    <row r="251" spans="1:10" ht="12.75">
      <c r="A251" s="43"/>
      <c r="B251" s="39"/>
      <c r="C251"/>
      <c r="D251" s="9"/>
      <c r="E251"/>
      <c r="F251" s="9"/>
      <c r="G251" s="5"/>
      <c r="H251" s="431"/>
      <c r="I251" s="5"/>
      <c r="J251" s="8"/>
    </row>
    <row r="252" spans="1:10" ht="12.75">
      <c r="A252" s="43"/>
      <c r="B252" s="39"/>
      <c r="C252"/>
      <c r="D252" s="9"/>
      <c r="E252"/>
      <c r="F252" s="9"/>
      <c r="G252" s="5"/>
      <c r="H252" s="431"/>
      <c r="I252" s="5"/>
      <c r="J252" s="8"/>
    </row>
    <row r="253" spans="1:10" ht="12.75">
      <c r="A253" s="43"/>
      <c r="B253" s="39"/>
      <c r="C253"/>
      <c r="D253" s="9"/>
      <c r="E253"/>
      <c r="F253" s="9"/>
      <c r="G253" s="5"/>
      <c r="H253" s="431"/>
      <c r="I253" s="5"/>
      <c r="J253" s="8"/>
    </row>
    <row r="254" spans="1:10" ht="12.75">
      <c r="A254" s="43"/>
      <c r="B254" s="39"/>
      <c r="C254"/>
      <c r="D254" s="9"/>
      <c r="E254"/>
      <c r="F254" s="9"/>
      <c r="G254" s="5"/>
      <c r="H254" s="431"/>
      <c r="I254" s="5"/>
      <c r="J254" s="8"/>
    </row>
    <row r="255" spans="1:10" ht="12.75">
      <c r="A255" s="43"/>
      <c r="B255" s="39"/>
      <c r="C255"/>
      <c r="D255" s="9"/>
      <c r="E255"/>
      <c r="F255" s="9"/>
      <c r="G255" s="5"/>
      <c r="H255" s="431"/>
      <c r="I255" s="5"/>
      <c r="J255" s="8"/>
    </row>
    <row r="256" spans="1:10" ht="12.75">
      <c r="A256" s="43"/>
      <c r="B256" s="39"/>
      <c r="C256"/>
      <c r="D256" s="9"/>
      <c r="E256"/>
      <c r="F256" s="9"/>
      <c r="G256" s="5"/>
      <c r="H256" s="431"/>
      <c r="I256" s="5"/>
      <c r="J256" s="8"/>
    </row>
    <row r="257" spans="1:10" ht="12.75">
      <c r="A257" s="43"/>
      <c r="B257" s="39"/>
      <c r="C257"/>
      <c r="D257" s="9"/>
      <c r="E257"/>
      <c r="F257" s="9"/>
      <c r="G257" s="5"/>
      <c r="H257" s="431"/>
      <c r="I257" s="5"/>
      <c r="J257" s="8"/>
    </row>
    <row r="258" spans="1:10" ht="12.75">
      <c r="A258" s="43"/>
      <c r="B258" s="39"/>
      <c r="C258"/>
      <c r="D258" s="9"/>
      <c r="E258"/>
      <c r="F258" s="9"/>
      <c r="G258" s="5"/>
      <c r="H258" s="431"/>
      <c r="I258" s="5"/>
      <c r="J258" s="8"/>
    </row>
    <row r="259" spans="1:10" ht="12.75">
      <c r="A259" s="43"/>
      <c r="B259" s="39"/>
      <c r="C259"/>
      <c r="D259" s="9"/>
      <c r="E259"/>
      <c r="F259" s="9"/>
      <c r="G259" s="5"/>
      <c r="H259" s="431"/>
      <c r="I259" s="5"/>
      <c r="J259" s="8"/>
    </row>
    <row r="260" spans="1:10" ht="12.75">
      <c r="A260" s="43"/>
      <c r="B260" s="39"/>
      <c r="C260"/>
      <c r="D260" s="9"/>
      <c r="E260"/>
      <c r="F260" s="9"/>
      <c r="G260" s="5"/>
      <c r="H260" s="431"/>
      <c r="I260" s="5"/>
      <c r="J260" s="8"/>
    </row>
    <row r="261" spans="1:10" ht="12.75">
      <c r="A261" s="43"/>
      <c r="B261" s="39"/>
      <c r="C261"/>
      <c r="D261" s="9"/>
      <c r="E261"/>
      <c r="F261" s="9"/>
      <c r="G261" s="5"/>
      <c r="H261" s="431"/>
      <c r="I261" s="5"/>
      <c r="J261" s="8"/>
    </row>
    <row r="262" spans="1:10" ht="12.75">
      <c r="A262" s="43"/>
      <c r="B262" s="39"/>
      <c r="C262"/>
      <c r="D262" s="9"/>
      <c r="E262"/>
      <c r="F262" s="9"/>
      <c r="G262" s="5"/>
      <c r="H262" s="431"/>
      <c r="I262" s="5"/>
      <c r="J262" s="8"/>
    </row>
    <row r="263" spans="1:10" ht="12.75">
      <c r="A263" s="43"/>
      <c r="B263" s="39"/>
      <c r="C263"/>
      <c r="D263" s="9"/>
      <c r="E263"/>
      <c r="F263" s="9"/>
      <c r="G263" s="5"/>
      <c r="H263" s="431"/>
      <c r="I263" s="5"/>
      <c r="J263" s="8"/>
    </row>
    <row r="264" spans="1:10" ht="12.75">
      <c r="A264" s="43"/>
      <c r="B264" s="39"/>
      <c r="C264"/>
      <c r="D264" s="9"/>
      <c r="E264"/>
      <c r="F264" s="9"/>
      <c r="G264" s="5"/>
      <c r="H264" s="431"/>
      <c r="I264" s="5"/>
      <c r="J264" s="8"/>
    </row>
    <row r="265" spans="1:10" ht="12.75">
      <c r="A265" s="43"/>
      <c r="B265" s="39"/>
      <c r="C265"/>
      <c r="D265" s="9"/>
      <c r="E265"/>
      <c r="F265" s="9"/>
      <c r="G265" s="5"/>
      <c r="H265" s="431"/>
      <c r="I265" s="5"/>
      <c r="J265" s="8"/>
    </row>
    <row r="266" spans="1:10" ht="12.75">
      <c r="A266" s="43"/>
      <c r="B266" s="39"/>
      <c r="C266"/>
      <c r="D266" s="9"/>
      <c r="E266"/>
      <c r="F266" s="9"/>
      <c r="G266" s="5"/>
      <c r="H266" s="431"/>
      <c r="I266" s="5"/>
      <c r="J266" s="8"/>
    </row>
    <row r="267" spans="1:10" ht="12.75">
      <c r="A267" s="43"/>
      <c r="B267" s="39"/>
      <c r="C267"/>
      <c r="D267" s="9"/>
      <c r="E267"/>
      <c r="F267" s="9"/>
      <c r="G267" s="5"/>
      <c r="H267" s="431"/>
      <c r="I267" s="5"/>
      <c r="J267" s="8"/>
    </row>
    <row r="268" spans="1:10" ht="12.75">
      <c r="A268" s="43"/>
      <c r="B268" s="39"/>
      <c r="C268"/>
      <c r="D268" s="9"/>
      <c r="E268"/>
      <c r="F268" s="9"/>
      <c r="G268" s="5"/>
      <c r="H268" s="431"/>
      <c r="I268" s="5"/>
      <c r="J268" s="8"/>
    </row>
    <row r="269" spans="1:10" ht="12.75">
      <c r="A269" s="43"/>
      <c r="B269" s="39"/>
      <c r="C269"/>
      <c r="D269" s="9"/>
      <c r="E269"/>
      <c r="F269" s="9"/>
      <c r="G269" s="5"/>
      <c r="H269" s="431"/>
      <c r="I269" s="5"/>
      <c r="J269" s="8"/>
    </row>
    <row r="270" spans="1:10" ht="12.75">
      <c r="A270" s="43"/>
      <c r="B270" s="39"/>
      <c r="C270"/>
      <c r="D270" s="9"/>
      <c r="E270"/>
      <c r="F270" s="9"/>
      <c r="G270" s="5"/>
      <c r="H270" s="431"/>
      <c r="I270" s="5"/>
      <c r="J270" s="8"/>
    </row>
    <row r="271" spans="1:10" ht="12.75">
      <c r="A271" s="43"/>
      <c r="B271" s="39"/>
      <c r="C271"/>
      <c r="D271" s="9"/>
      <c r="E271"/>
      <c r="F271" s="9"/>
      <c r="G271" s="5"/>
      <c r="H271" s="431"/>
      <c r="I271" s="5"/>
      <c r="J271" s="8"/>
    </row>
    <row r="272" spans="1:10" ht="12.75">
      <c r="A272" s="43"/>
      <c r="B272" s="39"/>
      <c r="C272"/>
      <c r="D272" s="9"/>
      <c r="E272"/>
      <c r="F272" s="9"/>
      <c r="G272" s="5"/>
      <c r="H272" s="431"/>
      <c r="I272" s="5"/>
      <c r="J272" s="8"/>
    </row>
    <row r="273" spans="1:10" ht="12.75">
      <c r="A273" s="43"/>
      <c r="B273" s="39"/>
      <c r="C273"/>
      <c r="D273" s="9"/>
      <c r="E273"/>
      <c r="F273" s="9"/>
      <c r="G273" s="5"/>
      <c r="H273" s="431"/>
      <c r="I273" s="5"/>
      <c r="J273" s="8"/>
    </row>
    <row r="274" spans="1:10" ht="12.75">
      <c r="A274" s="43"/>
      <c r="B274" s="39"/>
      <c r="C274"/>
      <c r="D274" s="9"/>
      <c r="E274"/>
      <c r="F274" s="9"/>
      <c r="G274" s="5"/>
      <c r="H274" s="431"/>
      <c r="I274" s="5"/>
      <c r="J274" s="8"/>
    </row>
    <row r="275" spans="1:10" ht="12.75">
      <c r="A275" s="43"/>
      <c r="B275" s="39"/>
      <c r="C275"/>
      <c r="D275" s="9"/>
      <c r="E275"/>
      <c r="F275" s="9"/>
      <c r="G275" s="5"/>
      <c r="H275" s="431"/>
      <c r="I275" s="5"/>
      <c r="J275" s="8"/>
    </row>
    <row r="276" spans="1:10" ht="12.75">
      <c r="A276" s="43"/>
      <c r="B276" s="39"/>
      <c r="C276"/>
      <c r="D276" s="9"/>
      <c r="E276"/>
      <c r="F276" s="9"/>
      <c r="G276" s="5"/>
      <c r="H276" s="431"/>
      <c r="I276" s="5"/>
      <c r="J276" s="8"/>
    </row>
    <row r="277" spans="1:10" ht="12.75">
      <c r="A277" s="43"/>
      <c r="B277" s="39"/>
      <c r="C277"/>
      <c r="D277" s="9"/>
      <c r="E277"/>
      <c r="F277" s="9"/>
      <c r="G277" s="5"/>
      <c r="H277" s="431"/>
      <c r="I277" s="5"/>
      <c r="J277" s="8"/>
    </row>
    <row r="278" spans="1:10" ht="12.75">
      <c r="A278" s="43"/>
      <c r="B278" s="39"/>
      <c r="C278"/>
      <c r="D278" s="9"/>
      <c r="E278"/>
      <c r="F278" s="9"/>
      <c r="G278" s="5"/>
      <c r="H278" s="431"/>
      <c r="I278" s="5"/>
      <c r="J278" s="8"/>
    </row>
    <row r="279" spans="1:10" ht="12.75">
      <c r="A279" s="43"/>
      <c r="B279" s="39"/>
      <c r="C279"/>
      <c r="D279" s="9"/>
      <c r="E279"/>
      <c r="F279" s="9"/>
      <c r="G279" s="5"/>
      <c r="H279" s="431"/>
      <c r="I279" s="5"/>
      <c r="J279" s="8"/>
    </row>
    <row r="280" spans="1:10" ht="12.75">
      <c r="A280" s="43"/>
      <c r="B280" s="39"/>
      <c r="C280"/>
      <c r="D280" s="9"/>
      <c r="E280"/>
      <c r="F280" s="9"/>
      <c r="G280" s="5"/>
      <c r="H280" s="431"/>
      <c r="I280" s="5"/>
      <c r="J280" s="8"/>
    </row>
    <row r="281" spans="1:10" ht="12.75">
      <c r="A281" s="43"/>
      <c r="B281" s="39"/>
      <c r="C281"/>
      <c r="D281" s="9"/>
      <c r="E281"/>
      <c r="F281" s="9"/>
      <c r="G281" s="5"/>
      <c r="H281" s="431"/>
      <c r="I281" s="5"/>
      <c r="J281" s="8"/>
    </row>
    <row r="282" spans="1:10" ht="12.75">
      <c r="A282" s="43"/>
      <c r="B282" s="39"/>
      <c r="C282"/>
      <c r="D282" s="9"/>
      <c r="E282"/>
      <c r="F282" s="9"/>
      <c r="G282" s="5"/>
      <c r="H282" s="431"/>
      <c r="I282" s="5"/>
      <c r="J282" s="8"/>
    </row>
    <row r="283" spans="1:10" ht="12.75">
      <c r="A283" s="43"/>
      <c r="B283" s="39"/>
      <c r="C283"/>
      <c r="D283" s="9"/>
      <c r="E283"/>
      <c r="F283" s="9"/>
      <c r="G283" s="5"/>
      <c r="H283" s="431"/>
      <c r="I283" s="5"/>
      <c r="J283" s="8"/>
    </row>
    <row r="284" spans="1:10" ht="12.75">
      <c r="A284" s="43"/>
      <c r="B284" s="39"/>
      <c r="C284"/>
      <c r="D284" s="9"/>
      <c r="E284"/>
      <c r="F284" s="9"/>
      <c r="G284" s="5"/>
      <c r="H284" s="431"/>
      <c r="I284" s="5"/>
      <c r="J284" s="8"/>
    </row>
    <row r="285" spans="1:10" ht="12.75">
      <c r="A285" s="43"/>
      <c r="B285" s="39"/>
      <c r="C285"/>
      <c r="D285" s="9"/>
      <c r="E285"/>
      <c r="F285" s="9"/>
      <c r="G285" s="5"/>
      <c r="H285" s="431"/>
      <c r="I285" s="5"/>
      <c r="J285" s="8"/>
    </row>
    <row r="286" spans="1:10" ht="12.75">
      <c r="A286" s="43"/>
      <c r="B286" s="39"/>
      <c r="C286"/>
      <c r="D286" s="9"/>
      <c r="E286"/>
      <c r="F286" s="9"/>
      <c r="G286" s="5"/>
      <c r="H286" s="431"/>
      <c r="I286" s="5"/>
      <c r="J286" s="8"/>
    </row>
    <row r="287" spans="1:10" ht="12.75">
      <c r="A287" s="43"/>
      <c r="B287" s="39"/>
      <c r="C287"/>
      <c r="D287" s="9"/>
      <c r="E287"/>
      <c r="F287" s="9"/>
      <c r="G287" s="5"/>
      <c r="H287" s="431"/>
      <c r="I287" s="5"/>
      <c r="J287" s="8"/>
    </row>
    <row r="288" spans="1:10" ht="12.75">
      <c r="A288" s="43"/>
      <c r="B288" s="39"/>
      <c r="C288"/>
      <c r="D288" s="9"/>
      <c r="E288"/>
      <c r="F288" s="9"/>
      <c r="G288" s="5"/>
      <c r="H288" s="431"/>
      <c r="I288" s="5"/>
      <c r="J288" s="8"/>
    </row>
    <row r="289" spans="1:10" ht="12.75">
      <c r="A289" s="43"/>
      <c r="B289" s="39"/>
      <c r="C289"/>
      <c r="D289" s="9"/>
      <c r="E289"/>
      <c r="F289" s="9"/>
      <c r="G289" s="5"/>
      <c r="H289" s="431"/>
      <c r="I289" s="5"/>
      <c r="J289" s="8"/>
    </row>
    <row r="290" spans="1:10" ht="12.75">
      <c r="A290" s="43"/>
      <c r="B290" s="39"/>
      <c r="C290"/>
      <c r="D290" s="9"/>
      <c r="E290"/>
      <c r="F290" s="9"/>
      <c r="G290" s="5"/>
      <c r="H290" s="431"/>
      <c r="I290" s="5"/>
      <c r="J290" s="8"/>
    </row>
    <row r="291" spans="1:10" ht="12.75">
      <c r="A291" s="43"/>
      <c r="B291" s="39"/>
      <c r="C291"/>
      <c r="D291" s="9"/>
      <c r="E291"/>
      <c r="F291" s="9"/>
      <c r="G291" s="5"/>
      <c r="H291" s="431"/>
      <c r="I291" s="5"/>
      <c r="J291" s="8"/>
    </row>
    <row r="292" spans="1:10" ht="12.75">
      <c r="A292" s="43"/>
      <c r="B292" s="39"/>
      <c r="C292"/>
      <c r="D292" s="9"/>
      <c r="E292"/>
      <c r="F292" s="9"/>
      <c r="G292" s="5"/>
      <c r="H292" s="431"/>
      <c r="I292" s="5"/>
      <c r="J292" s="8"/>
    </row>
    <row r="293" spans="1:10" ht="12.75">
      <c r="A293" s="43"/>
      <c r="B293" s="39"/>
      <c r="C293"/>
      <c r="D293" s="9"/>
      <c r="E293"/>
      <c r="F293" s="9"/>
      <c r="G293" s="5"/>
      <c r="H293" s="431"/>
      <c r="I293" s="5"/>
      <c r="J293" s="8"/>
    </row>
    <row r="294" spans="1:10" ht="12.75">
      <c r="A294" s="43"/>
      <c r="B294" s="39"/>
      <c r="C294"/>
      <c r="D294" s="9"/>
      <c r="E294"/>
      <c r="F294" s="9"/>
      <c r="G294" s="5"/>
      <c r="H294" s="431"/>
      <c r="I294" s="5"/>
      <c r="J294" s="8"/>
    </row>
    <row r="295" spans="1:10" ht="12.75">
      <c r="A295" s="43"/>
      <c r="B295" s="39"/>
      <c r="C295"/>
      <c r="D295" s="9"/>
      <c r="E295"/>
      <c r="F295" s="9"/>
      <c r="G295" s="5"/>
      <c r="H295" s="431"/>
      <c r="I295" s="5"/>
      <c r="J295" s="8"/>
    </row>
    <row r="296" spans="1:10" ht="12.75">
      <c r="A296" s="43"/>
      <c r="B296" s="39"/>
      <c r="C296"/>
      <c r="D296" s="9"/>
      <c r="E296"/>
      <c r="F296" s="9"/>
      <c r="G296" s="5"/>
      <c r="H296" s="431"/>
      <c r="I296" s="5"/>
      <c r="J296" s="8"/>
    </row>
    <row r="297" spans="1:10" ht="12.75">
      <c r="A297" s="43"/>
      <c r="B297" s="39"/>
      <c r="C297"/>
      <c r="D297" s="9"/>
      <c r="E297"/>
      <c r="F297" s="9"/>
      <c r="G297" s="5"/>
      <c r="H297" s="431"/>
      <c r="I297" s="5"/>
      <c r="J297" s="8"/>
    </row>
    <row r="298" spans="1:10" ht="12.75">
      <c r="A298" s="43"/>
      <c r="B298" s="39"/>
      <c r="C298"/>
      <c r="D298" s="9"/>
      <c r="E298"/>
      <c r="F298" s="9"/>
      <c r="G298" s="5"/>
      <c r="H298" s="431"/>
      <c r="I298" s="5"/>
      <c r="J298" s="8"/>
    </row>
    <row r="299" spans="1:10" ht="12.75">
      <c r="A299" s="43"/>
      <c r="B299" s="39"/>
      <c r="C299"/>
      <c r="D299" s="9"/>
      <c r="E299"/>
      <c r="F299" s="9"/>
      <c r="G299" s="5"/>
      <c r="H299" s="431"/>
      <c r="I299" s="5"/>
      <c r="J299" s="8"/>
    </row>
    <row r="300" spans="1:10" ht="12.75">
      <c r="A300" s="43"/>
      <c r="B300" s="39"/>
      <c r="C300"/>
      <c r="D300" s="9"/>
      <c r="E300"/>
      <c r="F300" s="9"/>
      <c r="G300" s="5"/>
      <c r="H300" s="431"/>
      <c r="I300" s="5"/>
      <c r="J300" s="8"/>
    </row>
    <row r="301" spans="1:10" ht="12.75">
      <c r="A301" s="43"/>
      <c r="B301" s="39"/>
      <c r="C301"/>
      <c r="D301" s="9"/>
      <c r="E301"/>
      <c r="F301" s="9"/>
      <c r="G301" s="5"/>
      <c r="H301" s="431"/>
      <c r="I301" s="5"/>
      <c r="J301" s="8"/>
    </row>
    <row r="302" spans="1:10" ht="12.75">
      <c r="A302" s="43"/>
      <c r="B302" s="39"/>
      <c r="C302"/>
      <c r="D302" s="9"/>
      <c r="E302"/>
      <c r="F302" s="9"/>
      <c r="G302" s="5"/>
      <c r="H302" s="431"/>
      <c r="I302" s="5"/>
      <c r="J302" s="8"/>
    </row>
    <row r="303" spans="1:10" ht="12.75">
      <c r="A303" s="43"/>
      <c r="B303" s="39"/>
      <c r="C303"/>
      <c r="D303" s="9"/>
      <c r="E303"/>
      <c r="F303" s="9"/>
      <c r="G303" s="5"/>
      <c r="H303" s="431"/>
      <c r="I303" s="5"/>
      <c r="J303" s="8"/>
    </row>
    <row r="304" spans="1:10" ht="12.75">
      <c r="A304" s="43"/>
      <c r="B304" s="39"/>
      <c r="C304"/>
      <c r="D304" s="9"/>
      <c r="E304"/>
      <c r="F304" s="9"/>
      <c r="G304" s="5"/>
      <c r="H304" s="431"/>
      <c r="I304" s="5"/>
      <c r="J304" s="8"/>
    </row>
    <row r="305" spans="1:10" ht="12.75">
      <c r="A305" s="43"/>
      <c r="B305" s="39"/>
      <c r="C305"/>
      <c r="D305" s="9"/>
      <c r="E305"/>
      <c r="F305" s="9"/>
      <c r="G305" s="5"/>
      <c r="H305" s="431"/>
      <c r="I305" s="5"/>
      <c r="J305" s="8"/>
    </row>
    <row r="306" spans="1:10" ht="12.75">
      <c r="A306" s="43"/>
      <c r="B306" s="39"/>
      <c r="C306"/>
      <c r="D306" s="9"/>
      <c r="E306"/>
      <c r="F306" s="9"/>
      <c r="G306" s="5"/>
      <c r="H306" s="431"/>
      <c r="I306" s="5"/>
      <c r="J306" s="8"/>
    </row>
    <row r="307" spans="1:10" ht="12.75">
      <c r="A307" s="43"/>
      <c r="B307" s="39"/>
      <c r="C307"/>
      <c r="D307" s="9"/>
      <c r="E307"/>
      <c r="F307" s="9"/>
      <c r="G307" s="5"/>
      <c r="H307" s="431"/>
      <c r="I307" s="5"/>
      <c r="J307" s="8"/>
    </row>
    <row r="308" spans="1:10" ht="12.75">
      <c r="A308" s="43"/>
      <c r="B308" s="39"/>
      <c r="C308"/>
      <c r="D308" s="9"/>
      <c r="E308"/>
      <c r="F308" s="9"/>
      <c r="G308" s="5"/>
      <c r="H308" s="431"/>
      <c r="I308" s="5"/>
      <c r="J308" s="8"/>
    </row>
    <row r="309" spans="1:10" ht="12.75">
      <c r="A309" s="43"/>
      <c r="B309" s="39"/>
      <c r="C309"/>
      <c r="D309" s="9"/>
      <c r="E309"/>
      <c r="F309" s="9"/>
      <c r="G309" s="5"/>
      <c r="H309" s="431"/>
      <c r="I309" s="5"/>
      <c r="J309" s="8"/>
    </row>
    <row r="310" spans="1:10" ht="12.75">
      <c r="A310" s="43"/>
      <c r="B310" s="39"/>
      <c r="C310"/>
      <c r="D310" s="9"/>
      <c r="E310"/>
      <c r="F310" s="9"/>
      <c r="G310" s="5"/>
      <c r="H310" s="431"/>
      <c r="I310" s="5"/>
      <c r="J310" s="8"/>
    </row>
    <row r="311" spans="1:10" ht="12.75">
      <c r="A311" s="43"/>
      <c r="B311" s="39"/>
      <c r="C311"/>
      <c r="D311" s="9"/>
      <c r="E311"/>
      <c r="F311" s="9"/>
      <c r="G311" s="5"/>
      <c r="H311" s="431"/>
      <c r="I311" s="5"/>
      <c r="J311" s="8"/>
    </row>
    <row r="312" spans="1:10" ht="12.75">
      <c r="A312" s="43"/>
      <c r="B312" s="39"/>
      <c r="C312"/>
      <c r="D312" s="9"/>
      <c r="E312"/>
      <c r="F312" s="9"/>
      <c r="G312" s="5"/>
      <c r="H312" s="431"/>
      <c r="I312" s="5"/>
      <c r="J312" s="8"/>
    </row>
    <row r="313" spans="1:10" ht="12.75">
      <c r="A313" s="43"/>
      <c r="B313" s="39"/>
      <c r="C313"/>
      <c r="D313" s="9"/>
      <c r="E313"/>
      <c r="F313" s="9"/>
      <c r="G313" s="5"/>
      <c r="H313" s="431"/>
      <c r="I313" s="5"/>
      <c r="J313" s="8"/>
    </row>
    <row r="314" spans="1:10" ht="12.75">
      <c r="A314" s="43"/>
      <c r="B314" s="39"/>
      <c r="C314"/>
      <c r="D314" s="9"/>
      <c r="E314"/>
      <c r="F314" s="9"/>
      <c r="G314" s="5"/>
      <c r="H314" s="431"/>
      <c r="I314" s="5"/>
      <c r="J314" s="8"/>
    </row>
    <row r="315" spans="1:10" ht="12.75">
      <c r="A315" s="43"/>
      <c r="B315" s="39"/>
      <c r="C315"/>
      <c r="D315" s="9"/>
      <c r="E315"/>
      <c r="F315" s="9"/>
      <c r="G315" s="5"/>
      <c r="H315" s="431"/>
      <c r="I315" s="5"/>
      <c r="J315" s="8"/>
    </row>
    <row r="316" spans="1:10" ht="12.75">
      <c r="A316" s="43"/>
      <c r="B316" s="39"/>
      <c r="C316"/>
      <c r="D316" s="9"/>
      <c r="E316"/>
      <c r="F316" s="9"/>
      <c r="G316" s="5"/>
      <c r="H316" s="431"/>
      <c r="I316" s="5"/>
      <c r="J316" s="8"/>
    </row>
    <row r="317" spans="1:10" ht="12.75">
      <c r="A317" s="43"/>
      <c r="B317" s="39"/>
      <c r="C317"/>
      <c r="D317" s="9"/>
      <c r="E317"/>
      <c r="F317" s="9"/>
      <c r="G317" s="5"/>
      <c r="H317" s="431"/>
      <c r="I317" s="5"/>
      <c r="J317" s="8"/>
    </row>
    <row r="318" spans="1:10" ht="12.75">
      <c r="A318" s="43"/>
      <c r="B318" s="39"/>
      <c r="C318"/>
      <c r="D318" s="9"/>
      <c r="E318"/>
      <c r="F318" s="9"/>
      <c r="G318" s="5"/>
      <c r="H318" s="431"/>
      <c r="I318" s="5"/>
      <c r="J318" s="8"/>
    </row>
    <row r="319" spans="1:10" ht="12.75">
      <c r="A319" s="43"/>
      <c r="B319" s="39"/>
      <c r="C319"/>
      <c r="D319" s="9"/>
      <c r="E319"/>
      <c r="F319" s="9"/>
      <c r="G319" s="5"/>
      <c r="H319" s="431"/>
      <c r="I319" s="5"/>
      <c r="J319" s="8"/>
    </row>
    <row r="320" spans="1:10" ht="12.75">
      <c r="A320" s="43"/>
      <c r="B320" s="39"/>
      <c r="C320"/>
      <c r="D320" s="9"/>
      <c r="E320"/>
      <c r="F320" s="9"/>
      <c r="G320" s="5"/>
      <c r="H320" s="431"/>
      <c r="I320" s="5"/>
      <c r="J320" s="8"/>
    </row>
    <row r="321" spans="1:10" ht="12.75">
      <c r="A321" s="43"/>
      <c r="B321" s="39"/>
      <c r="C321"/>
      <c r="D321" s="9"/>
      <c r="E321"/>
      <c r="F321" s="9"/>
      <c r="G321" s="5"/>
      <c r="H321" s="431"/>
      <c r="I321" s="5"/>
      <c r="J321" s="8"/>
    </row>
    <row r="322" spans="1:10" ht="12.75">
      <c r="A322" s="43"/>
      <c r="B322" s="39"/>
      <c r="C322"/>
      <c r="D322" s="9"/>
      <c r="E322"/>
      <c r="F322" s="9"/>
      <c r="G322" s="5"/>
      <c r="H322" s="431"/>
      <c r="I322" s="5"/>
      <c r="J322" s="8"/>
    </row>
    <row r="323" spans="1:10" ht="12.75">
      <c r="A323" s="43"/>
      <c r="B323" s="39"/>
      <c r="C323"/>
      <c r="D323" s="9"/>
      <c r="E323"/>
      <c r="F323" s="9"/>
      <c r="G323" s="5"/>
      <c r="H323" s="431"/>
      <c r="I323" s="5"/>
      <c r="J323" s="8"/>
    </row>
    <row r="324" spans="1:10" ht="12.75">
      <c r="A324" s="43"/>
      <c r="B324" s="39"/>
      <c r="C324"/>
      <c r="D324" s="9"/>
      <c r="E324"/>
      <c r="F324" s="9"/>
      <c r="G324" s="5"/>
      <c r="H324" s="431"/>
      <c r="I324" s="5"/>
      <c r="J324" s="8"/>
    </row>
    <row r="325" spans="1:10" ht="12.75">
      <c r="A325" s="43"/>
      <c r="B325" s="39"/>
      <c r="C325"/>
      <c r="D325" s="9"/>
      <c r="E325"/>
      <c r="F325" s="9"/>
      <c r="G325" s="5"/>
      <c r="H325" s="431"/>
      <c r="I325" s="5"/>
      <c r="J325" s="8"/>
    </row>
    <row r="326" spans="1:10" ht="12.75">
      <c r="A326" s="43"/>
      <c r="B326" s="39"/>
      <c r="C326"/>
      <c r="D326" s="9"/>
      <c r="E326"/>
      <c r="F326" s="9"/>
      <c r="G326" s="5"/>
      <c r="H326" s="431"/>
      <c r="I326" s="5"/>
      <c r="J326" s="8"/>
    </row>
    <row r="327" spans="1:10" ht="12.75">
      <c r="A327" s="43"/>
      <c r="B327" s="39"/>
      <c r="C327"/>
      <c r="D327" s="9"/>
      <c r="E327"/>
      <c r="F327" s="9"/>
      <c r="G327" s="5"/>
      <c r="H327" s="431"/>
      <c r="I327" s="5"/>
      <c r="J327" s="8"/>
    </row>
    <row r="328" spans="1:10" ht="12.75">
      <c r="A328" s="43"/>
      <c r="B328" s="39"/>
      <c r="C328"/>
      <c r="D328" s="9"/>
      <c r="E328"/>
      <c r="F328" s="9"/>
      <c r="G328" s="5"/>
      <c r="H328" s="431"/>
      <c r="I328" s="5"/>
      <c r="J328" s="8"/>
    </row>
    <row r="329" spans="1:10" ht="12.75">
      <c r="A329" s="43"/>
      <c r="B329" s="39"/>
      <c r="C329"/>
      <c r="D329" s="9"/>
      <c r="E329"/>
      <c r="F329" s="9"/>
      <c r="G329" s="5"/>
      <c r="H329" s="431"/>
      <c r="I329" s="5"/>
      <c r="J329" s="8"/>
    </row>
    <row r="330" spans="1:10" ht="12.75">
      <c r="A330" s="43"/>
      <c r="B330" s="39"/>
      <c r="C330"/>
      <c r="D330" s="9"/>
      <c r="E330"/>
      <c r="F330" s="9"/>
      <c r="G330" s="5"/>
      <c r="H330" s="431"/>
      <c r="I330" s="5"/>
      <c r="J330" s="8"/>
    </row>
    <row r="331" spans="1:10" ht="12.75">
      <c r="A331" s="43"/>
      <c r="B331" s="39"/>
      <c r="C331"/>
      <c r="D331" s="9"/>
      <c r="E331"/>
      <c r="F331" s="9"/>
      <c r="G331" s="5"/>
      <c r="H331" s="431"/>
      <c r="I331" s="5"/>
      <c r="J331" s="8"/>
    </row>
    <row r="332" spans="1:10" ht="12.75">
      <c r="A332" s="43"/>
      <c r="B332" s="39"/>
      <c r="C332"/>
      <c r="D332" s="9"/>
      <c r="E332"/>
      <c r="F332" s="9"/>
      <c r="G332" s="5"/>
      <c r="H332" s="431"/>
      <c r="I332" s="5"/>
      <c r="J332" s="8"/>
    </row>
    <row r="333" spans="1:10" ht="12.75">
      <c r="A333" s="43"/>
      <c r="B333" s="39"/>
      <c r="C333"/>
      <c r="D333" s="9"/>
      <c r="E333"/>
      <c r="F333" s="9"/>
      <c r="G333" s="5"/>
      <c r="H333" s="431"/>
      <c r="I333" s="5"/>
      <c r="J333" s="8"/>
    </row>
    <row r="334" spans="1:10" ht="12.75">
      <c r="A334" s="43"/>
      <c r="B334" s="39"/>
      <c r="C334"/>
      <c r="D334" s="9"/>
      <c r="E334"/>
      <c r="F334" s="9"/>
      <c r="G334" s="5"/>
      <c r="H334" s="431"/>
      <c r="I334" s="5"/>
      <c r="J334" s="8"/>
    </row>
    <row r="335" spans="1:10" ht="12.75">
      <c r="A335" s="43"/>
      <c r="B335" s="39"/>
      <c r="C335"/>
      <c r="D335" s="9"/>
      <c r="E335"/>
      <c r="F335" s="9"/>
      <c r="G335" s="5"/>
      <c r="H335" s="431"/>
      <c r="I335" s="5"/>
      <c r="J335" s="8"/>
    </row>
    <row r="336" spans="1:10" ht="12.75">
      <c r="A336" s="43"/>
      <c r="B336" s="39"/>
      <c r="C336"/>
      <c r="D336" s="9"/>
      <c r="E336"/>
      <c r="F336" s="9"/>
      <c r="G336" s="5"/>
      <c r="H336" s="431"/>
      <c r="I336" s="5"/>
      <c r="J336" s="8"/>
    </row>
    <row r="337" spans="1:10" ht="12.75">
      <c r="A337" s="43"/>
      <c r="B337" s="39"/>
      <c r="C337"/>
      <c r="D337" s="9"/>
      <c r="E337"/>
      <c r="F337" s="9"/>
      <c r="G337" s="5"/>
      <c r="H337" s="431"/>
      <c r="I337" s="5"/>
      <c r="J337" s="8"/>
    </row>
    <row r="338" spans="1:10" ht="12.75">
      <c r="A338" s="43"/>
      <c r="B338" s="39"/>
      <c r="C338"/>
      <c r="D338" s="9"/>
      <c r="E338"/>
      <c r="F338" s="9"/>
      <c r="G338" s="5"/>
      <c r="H338" s="431"/>
      <c r="I338" s="5"/>
      <c r="J338" s="8"/>
    </row>
    <row r="339" spans="1:10" ht="12.75">
      <c r="A339" s="43"/>
      <c r="B339" s="39"/>
      <c r="C339"/>
      <c r="D339" s="9"/>
      <c r="E339"/>
      <c r="F339" s="9"/>
      <c r="G339" s="5"/>
      <c r="H339" s="431"/>
      <c r="I339" s="5"/>
      <c r="J339" s="8"/>
    </row>
    <row r="340" spans="1:10" ht="12.75">
      <c r="A340" s="43"/>
      <c r="B340" s="39"/>
      <c r="C340"/>
      <c r="D340" s="9"/>
      <c r="E340"/>
      <c r="F340" s="9"/>
      <c r="G340" s="5"/>
      <c r="H340" s="431"/>
      <c r="I340" s="5"/>
      <c r="J340" s="8"/>
    </row>
    <row r="341" spans="1:10" ht="12.75">
      <c r="A341" s="43"/>
      <c r="B341" s="39"/>
      <c r="C341"/>
      <c r="D341" s="9"/>
      <c r="E341"/>
      <c r="F341" s="9"/>
      <c r="G341" s="5"/>
      <c r="H341" s="431"/>
      <c r="I341" s="5"/>
      <c r="J341" s="8"/>
    </row>
    <row r="342" spans="1:10" ht="12.75">
      <c r="A342" s="43"/>
      <c r="B342" s="39"/>
      <c r="C342"/>
      <c r="D342" s="9"/>
      <c r="E342"/>
      <c r="F342" s="9"/>
      <c r="G342" s="5"/>
      <c r="H342" s="431"/>
      <c r="I342" s="5"/>
      <c r="J342" s="8"/>
    </row>
    <row r="343" spans="1:10" ht="12.75">
      <c r="A343" s="43"/>
      <c r="B343" s="39"/>
      <c r="C343"/>
      <c r="D343" s="9"/>
      <c r="E343"/>
      <c r="F343" s="9"/>
      <c r="G343" s="5"/>
      <c r="H343" s="431"/>
      <c r="I343" s="5"/>
      <c r="J343" s="8"/>
    </row>
    <row r="344" spans="1:10" ht="12.75">
      <c r="A344" s="43"/>
      <c r="B344" s="39"/>
      <c r="C344"/>
      <c r="D344" s="9"/>
      <c r="E344"/>
      <c r="F344" s="9"/>
      <c r="G344" s="5"/>
      <c r="H344" s="431"/>
      <c r="I344" s="5"/>
      <c r="J344" s="8"/>
    </row>
  </sheetData>
  <mergeCells count="14">
    <mergeCell ref="A35:F35"/>
    <mergeCell ref="A133:F133"/>
    <mergeCell ref="A140:F140"/>
    <mergeCell ref="A141:F141"/>
    <mergeCell ref="A155:F155"/>
    <mergeCell ref="A156:F156"/>
    <mergeCell ref="A1:F1"/>
    <mergeCell ref="G1:J1"/>
    <mergeCell ref="A2:A4"/>
    <mergeCell ref="B2:C4"/>
    <mergeCell ref="D2:D4"/>
    <mergeCell ref="E2:E4"/>
    <mergeCell ref="F2:F4"/>
    <mergeCell ref="J2:J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&amp;C&amp;"Arial CE,tučné"&amp;12PŘEHLED HOSPODAŘENÍ ZA  &amp;UROK  2003&amp;U  -  P Ř Í J M Y</oddHeader>
    <oddFooter>&amp;C&amp;P&amp;RPříjmy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778"/>
  <sheetViews>
    <sheetView workbookViewId="0" topLeftCell="A741">
      <selection activeCell="H68" sqref="H68"/>
    </sheetView>
  </sheetViews>
  <sheetFormatPr defaultColWidth="9.00390625" defaultRowHeight="12.75"/>
  <cols>
    <col min="1" max="1" width="4.25390625" style="43" customWidth="1"/>
    <col min="2" max="2" width="3.625" style="0" customWidth="1"/>
    <col min="3" max="3" width="4.875" style="0" customWidth="1"/>
    <col min="4" max="4" width="5.00390625" style="0" customWidth="1"/>
    <col min="5" max="5" width="31.25390625" style="0" customWidth="1"/>
    <col min="6" max="6" width="10.00390625" style="0" customWidth="1"/>
    <col min="7" max="7" width="10.875" style="431" customWidth="1"/>
    <col min="8" max="8" width="10.25390625" style="5" customWidth="1"/>
    <col min="9" max="9" width="6.875" style="0" customWidth="1"/>
    <col min="10" max="10" width="6.375" style="0" customWidth="1"/>
    <col min="11" max="13" width="7.875" style="0" customWidth="1"/>
    <col min="14" max="14" width="19.875" style="0" customWidth="1"/>
    <col min="15" max="15" width="8.875" style="0" customWidth="1"/>
  </cols>
  <sheetData>
    <row r="1" spans="1:9" ht="12.75">
      <c r="A1" s="775" t="s">
        <v>627</v>
      </c>
      <c r="B1" s="775"/>
      <c r="C1" s="775"/>
      <c r="D1" s="775"/>
      <c r="E1" s="775"/>
      <c r="F1" s="776" t="s">
        <v>1064</v>
      </c>
      <c r="G1" s="777"/>
      <c r="H1" s="777"/>
      <c r="I1" s="777"/>
    </row>
    <row r="2" spans="1:9" ht="60.75" customHeight="1">
      <c r="A2" s="756" t="s">
        <v>628</v>
      </c>
      <c r="B2" s="778" t="s">
        <v>586</v>
      </c>
      <c r="C2" s="756" t="s">
        <v>629</v>
      </c>
      <c r="D2" s="762" t="s">
        <v>630</v>
      </c>
      <c r="E2" s="765" t="s">
        <v>587</v>
      </c>
      <c r="F2" s="13" t="s">
        <v>1011</v>
      </c>
      <c r="G2" s="84" t="s">
        <v>1012</v>
      </c>
      <c r="H2" s="14" t="s">
        <v>623</v>
      </c>
      <c r="I2" s="767" t="s">
        <v>733</v>
      </c>
    </row>
    <row r="3" spans="1:9" ht="2.25" customHeight="1">
      <c r="A3" s="756"/>
      <c r="B3" s="778"/>
      <c r="C3" s="756"/>
      <c r="D3" s="762"/>
      <c r="E3" s="765"/>
      <c r="F3" s="15"/>
      <c r="G3" s="85"/>
      <c r="H3" s="16"/>
      <c r="I3" s="768"/>
    </row>
    <row r="4" spans="1:9" ht="9" customHeight="1">
      <c r="A4" s="757"/>
      <c r="B4" s="779"/>
      <c r="C4" s="757"/>
      <c r="D4" s="763"/>
      <c r="E4" s="766"/>
      <c r="F4" s="17" t="s">
        <v>631</v>
      </c>
      <c r="G4" s="440" t="s">
        <v>631</v>
      </c>
      <c r="H4" s="18" t="s">
        <v>631</v>
      </c>
      <c r="I4" s="769"/>
    </row>
    <row r="5" spans="1:9" ht="12" customHeight="1">
      <c r="A5" s="26">
        <v>1001</v>
      </c>
      <c r="B5" s="26" t="s">
        <v>764</v>
      </c>
      <c r="C5" s="26">
        <v>5011</v>
      </c>
      <c r="D5" s="26" t="s">
        <v>821</v>
      </c>
      <c r="E5" s="28" t="s">
        <v>1065</v>
      </c>
      <c r="F5" s="19">
        <v>25339</v>
      </c>
      <c r="G5" s="6">
        <v>25512</v>
      </c>
      <c r="H5" s="6">
        <v>25224.3</v>
      </c>
      <c r="I5" s="99">
        <f>(H5/G5)*100</f>
        <v>98.8722953904045</v>
      </c>
    </row>
    <row r="6" spans="1:9" ht="12" customHeight="1">
      <c r="A6" s="26">
        <v>1002</v>
      </c>
      <c r="B6" s="26" t="s">
        <v>764</v>
      </c>
      <c r="C6" s="26">
        <v>5031</v>
      </c>
      <c r="D6" s="26" t="s">
        <v>821</v>
      </c>
      <c r="E6" s="28" t="s">
        <v>713</v>
      </c>
      <c r="F6" s="19">
        <v>6588</v>
      </c>
      <c r="G6" s="6">
        <v>6633</v>
      </c>
      <c r="H6" s="6">
        <v>6558.8</v>
      </c>
      <c r="I6" s="99">
        <f aca="true" t="shared" si="0" ref="I6:I78">(H6/G6)*100</f>
        <v>98.88135082164933</v>
      </c>
    </row>
    <row r="7" spans="1:9" ht="12" customHeight="1">
      <c r="A7" s="26">
        <v>1003</v>
      </c>
      <c r="B7" s="26" t="s">
        <v>707</v>
      </c>
      <c r="C7" s="26">
        <v>5032</v>
      </c>
      <c r="D7" s="26" t="s">
        <v>821</v>
      </c>
      <c r="E7" s="28" t="s">
        <v>1066</v>
      </c>
      <c r="F7" s="19">
        <v>2281</v>
      </c>
      <c r="G7" s="6">
        <v>2296.8</v>
      </c>
      <c r="H7" s="6">
        <v>2266.6</v>
      </c>
      <c r="I7" s="99">
        <f t="shared" si="0"/>
        <v>98.68512713340299</v>
      </c>
    </row>
    <row r="8" spans="1:9" ht="12" customHeight="1">
      <c r="A8" s="26">
        <v>1004</v>
      </c>
      <c r="B8" s="26" t="s">
        <v>764</v>
      </c>
      <c r="C8" s="26">
        <v>5038</v>
      </c>
      <c r="D8" s="26" t="s">
        <v>821</v>
      </c>
      <c r="E8" s="28" t="s">
        <v>714</v>
      </c>
      <c r="F8" s="19">
        <v>107</v>
      </c>
      <c r="G8" s="6">
        <v>107.7</v>
      </c>
      <c r="H8" s="6">
        <v>99.2</v>
      </c>
      <c r="I8" s="99">
        <f t="shared" si="0"/>
        <v>92.10770659238626</v>
      </c>
    </row>
    <row r="9" spans="1:9" ht="12" customHeight="1">
      <c r="A9" s="26">
        <v>1005</v>
      </c>
      <c r="B9" s="26" t="s">
        <v>764</v>
      </c>
      <c r="C9" s="26" t="s">
        <v>823</v>
      </c>
      <c r="D9" s="26" t="s">
        <v>821</v>
      </c>
      <c r="E9" s="28" t="s">
        <v>715</v>
      </c>
      <c r="F9" s="19">
        <v>300</v>
      </c>
      <c r="G9" s="6">
        <v>293.1</v>
      </c>
      <c r="H9" s="6">
        <v>293.1</v>
      </c>
      <c r="I9" s="99">
        <f t="shared" si="0"/>
        <v>100</v>
      </c>
    </row>
    <row r="10" spans="1:9" ht="12" customHeight="1">
      <c r="A10" s="26">
        <v>1006</v>
      </c>
      <c r="B10" s="26" t="s">
        <v>764</v>
      </c>
      <c r="C10" s="26" t="s">
        <v>823</v>
      </c>
      <c r="D10" s="26" t="s">
        <v>821</v>
      </c>
      <c r="E10" s="28" t="s">
        <v>1067</v>
      </c>
      <c r="F10" s="19">
        <v>700</v>
      </c>
      <c r="G10" s="6">
        <v>708.9</v>
      </c>
      <c r="H10" s="6">
        <v>708.3</v>
      </c>
      <c r="I10" s="99">
        <f t="shared" si="0"/>
        <v>99.91536182818452</v>
      </c>
    </row>
    <row r="11" spans="1:9" ht="12" customHeight="1">
      <c r="A11" s="26">
        <v>1007</v>
      </c>
      <c r="B11" s="26" t="s">
        <v>764</v>
      </c>
      <c r="C11" s="26" t="s">
        <v>824</v>
      </c>
      <c r="D11" s="26" t="s">
        <v>821</v>
      </c>
      <c r="E11" s="28" t="s">
        <v>1436</v>
      </c>
      <c r="F11" s="19">
        <v>30</v>
      </c>
      <c r="G11" s="6">
        <v>36.9</v>
      </c>
      <c r="H11" s="6">
        <v>36.8</v>
      </c>
      <c r="I11" s="99">
        <f t="shared" si="0"/>
        <v>99.7289972899729</v>
      </c>
    </row>
    <row r="12" spans="1:9" ht="12" customHeight="1">
      <c r="A12" s="26">
        <v>1008</v>
      </c>
      <c r="B12" s="26" t="s">
        <v>764</v>
      </c>
      <c r="C12" s="26" t="s">
        <v>825</v>
      </c>
      <c r="D12" s="26" t="s">
        <v>821</v>
      </c>
      <c r="E12" s="28" t="s">
        <v>1068</v>
      </c>
      <c r="F12" s="19">
        <v>100</v>
      </c>
      <c r="G12" s="6">
        <v>179.5</v>
      </c>
      <c r="H12" s="6">
        <v>179.5</v>
      </c>
      <c r="I12" s="99">
        <f t="shared" si="0"/>
        <v>100</v>
      </c>
    </row>
    <row r="13" spans="1:9" ht="12" customHeight="1">
      <c r="A13" s="26">
        <v>1009</v>
      </c>
      <c r="B13" s="26" t="s">
        <v>764</v>
      </c>
      <c r="C13" s="26" t="s">
        <v>825</v>
      </c>
      <c r="D13" s="26" t="s">
        <v>821</v>
      </c>
      <c r="E13" s="28" t="s">
        <v>1069</v>
      </c>
      <c r="F13" s="19">
        <v>545</v>
      </c>
      <c r="G13" s="6">
        <v>560.2</v>
      </c>
      <c r="H13" s="6">
        <v>559.8</v>
      </c>
      <c r="I13" s="99">
        <f t="shared" si="0"/>
        <v>99.92859692966796</v>
      </c>
    </row>
    <row r="14" spans="1:9" ht="12" customHeight="1">
      <c r="A14" s="26">
        <v>1010</v>
      </c>
      <c r="B14" s="26" t="s">
        <v>764</v>
      </c>
      <c r="C14" s="26" t="s">
        <v>826</v>
      </c>
      <c r="D14" s="26" t="s">
        <v>821</v>
      </c>
      <c r="E14" s="28" t="s">
        <v>1071</v>
      </c>
      <c r="F14" s="19">
        <v>50</v>
      </c>
      <c r="G14" s="6">
        <v>0</v>
      </c>
      <c r="H14" s="6">
        <v>0</v>
      </c>
      <c r="I14" s="570" t="s">
        <v>758</v>
      </c>
    </row>
    <row r="15" spans="1:9" ht="12" customHeight="1">
      <c r="A15" s="26">
        <v>1011</v>
      </c>
      <c r="B15" s="26" t="s">
        <v>764</v>
      </c>
      <c r="C15" s="26" t="s">
        <v>826</v>
      </c>
      <c r="D15" s="26" t="s">
        <v>821</v>
      </c>
      <c r="E15" s="28" t="s">
        <v>1072</v>
      </c>
      <c r="F15" s="19">
        <v>30</v>
      </c>
      <c r="G15" s="6">
        <v>34</v>
      </c>
      <c r="H15" s="6">
        <v>33.8</v>
      </c>
      <c r="I15" s="99">
        <f t="shared" si="0"/>
        <v>99.41176470588235</v>
      </c>
    </row>
    <row r="16" spans="1:9" ht="12" customHeight="1">
      <c r="A16" s="26">
        <v>1012</v>
      </c>
      <c r="B16" s="26" t="s">
        <v>764</v>
      </c>
      <c r="C16" s="26" t="s">
        <v>826</v>
      </c>
      <c r="D16" s="26" t="s">
        <v>821</v>
      </c>
      <c r="E16" s="28" t="s">
        <v>1073</v>
      </c>
      <c r="F16" s="19">
        <v>100</v>
      </c>
      <c r="G16" s="6">
        <v>106</v>
      </c>
      <c r="H16" s="6">
        <v>105.8</v>
      </c>
      <c r="I16" s="99">
        <f t="shared" si="0"/>
        <v>99.81132075471699</v>
      </c>
    </row>
    <row r="17" spans="1:9" ht="12" customHeight="1">
      <c r="A17" s="26">
        <v>1013</v>
      </c>
      <c r="B17" s="26" t="s">
        <v>764</v>
      </c>
      <c r="C17" s="26" t="s">
        <v>826</v>
      </c>
      <c r="D17" s="26" t="s">
        <v>821</v>
      </c>
      <c r="E17" s="28" t="s">
        <v>1074</v>
      </c>
      <c r="F17" s="19">
        <v>40</v>
      </c>
      <c r="G17" s="6">
        <v>40</v>
      </c>
      <c r="H17" s="6">
        <v>38.2</v>
      </c>
      <c r="I17" s="99">
        <f t="shared" si="0"/>
        <v>95.5</v>
      </c>
    </row>
    <row r="18" spans="1:9" ht="12" customHeight="1">
      <c r="A18" s="26">
        <v>1014</v>
      </c>
      <c r="B18" s="26">
        <v>100</v>
      </c>
      <c r="C18" s="26">
        <v>5139</v>
      </c>
      <c r="D18" s="26">
        <v>5311</v>
      </c>
      <c r="E18" s="28" t="s">
        <v>1075</v>
      </c>
      <c r="F18" s="19">
        <v>60</v>
      </c>
      <c r="G18" s="6">
        <v>71.2</v>
      </c>
      <c r="H18" s="6">
        <v>71.2</v>
      </c>
      <c r="I18" s="99">
        <f t="shared" si="0"/>
        <v>100</v>
      </c>
    </row>
    <row r="19" spans="1:9" ht="12" customHeight="1">
      <c r="A19" s="26">
        <v>1015</v>
      </c>
      <c r="B19" s="26">
        <v>100</v>
      </c>
      <c r="C19" s="26">
        <v>5139</v>
      </c>
      <c r="D19" s="26">
        <v>5311</v>
      </c>
      <c r="E19" s="28" t="s">
        <v>1076</v>
      </c>
      <c r="F19" s="19">
        <v>170</v>
      </c>
      <c r="G19" s="6">
        <v>170</v>
      </c>
      <c r="H19" s="6">
        <v>170</v>
      </c>
      <c r="I19" s="99">
        <f t="shared" si="0"/>
        <v>100</v>
      </c>
    </row>
    <row r="20" spans="1:9" ht="12" customHeight="1">
      <c r="A20" s="26">
        <v>1016</v>
      </c>
      <c r="B20" s="26" t="s">
        <v>764</v>
      </c>
      <c r="C20" s="26" t="s">
        <v>827</v>
      </c>
      <c r="D20" s="26" t="s">
        <v>821</v>
      </c>
      <c r="E20" s="28" t="s">
        <v>1077</v>
      </c>
      <c r="F20" s="19">
        <v>75</v>
      </c>
      <c r="G20" s="6">
        <v>75</v>
      </c>
      <c r="H20" s="6">
        <v>45</v>
      </c>
      <c r="I20" s="99">
        <f t="shared" si="0"/>
        <v>60</v>
      </c>
    </row>
    <row r="21" spans="1:9" ht="12" customHeight="1">
      <c r="A21" s="26">
        <v>1017</v>
      </c>
      <c r="B21" s="26" t="s">
        <v>764</v>
      </c>
      <c r="C21" s="26" t="s">
        <v>828</v>
      </c>
      <c r="D21" s="26" t="s">
        <v>821</v>
      </c>
      <c r="E21" s="28" t="s">
        <v>1525</v>
      </c>
      <c r="F21" s="19">
        <v>250</v>
      </c>
      <c r="G21" s="6">
        <v>250</v>
      </c>
      <c r="H21" s="6">
        <v>244.3</v>
      </c>
      <c r="I21" s="99">
        <f t="shared" si="0"/>
        <v>97.72000000000001</v>
      </c>
    </row>
    <row r="22" spans="1:9" ht="12" customHeight="1">
      <c r="A22" s="26">
        <v>1018</v>
      </c>
      <c r="B22" s="26" t="s">
        <v>764</v>
      </c>
      <c r="C22" s="26" t="s">
        <v>829</v>
      </c>
      <c r="D22" s="26" t="s">
        <v>821</v>
      </c>
      <c r="E22" s="28" t="s">
        <v>830</v>
      </c>
      <c r="F22" s="19">
        <v>300</v>
      </c>
      <c r="G22" s="6">
        <v>300</v>
      </c>
      <c r="H22" s="6">
        <v>245.3</v>
      </c>
      <c r="I22" s="99">
        <f t="shared" si="0"/>
        <v>81.76666666666667</v>
      </c>
    </row>
    <row r="23" spans="1:9" ht="12" customHeight="1">
      <c r="A23" s="26">
        <v>1019</v>
      </c>
      <c r="B23" s="26" t="s">
        <v>764</v>
      </c>
      <c r="C23" s="26" t="s">
        <v>831</v>
      </c>
      <c r="D23" s="26" t="s">
        <v>821</v>
      </c>
      <c r="E23" s="28" t="s">
        <v>832</v>
      </c>
      <c r="F23" s="19">
        <v>870</v>
      </c>
      <c r="G23" s="6">
        <v>710</v>
      </c>
      <c r="H23" s="6">
        <v>619.2</v>
      </c>
      <c r="I23" s="99">
        <f t="shared" si="0"/>
        <v>87.21126760563381</v>
      </c>
    </row>
    <row r="24" spans="1:9" ht="12" customHeight="1">
      <c r="A24" s="26">
        <v>1020</v>
      </c>
      <c r="B24" s="26" t="s">
        <v>764</v>
      </c>
      <c r="C24" s="26" t="s">
        <v>833</v>
      </c>
      <c r="D24" s="26" t="s">
        <v>821</v>
      </c>
      <c r="E24" s="28" t="s">
        <v>1078</v>
      </c>
      <c r="F24" s="19">
        <v>5</v>
      </c>
      <c r="G24" s="6">
        <v>5</v>
      </c>
      <c r="H24" s="6">
        <v>3.7</v>
      </c>
      <c r="I24" s="99">
        <f t="shared" si="0"/>
        <v>74</v>
      </c>
    </row>
    <row r="25" spans="1:9" ht="12" customHeight="1">
      <c r="A25" s="26">
        <v>1021</v>
      </c>
      <c r="B25" s="26" t="s">
        <v>764</v>
      </c>
      <c r="C25" s="26" t="s">
        <v>834</v>
      </c>
      <c r="D25" s="26" t="s">
        <v>821</v>
      </c>
      <c r="E25" s="28" t="s">
        <v>835</v>
      </c>
      <c r="F25" s="19">
        <v>250</v>
      </c>
      <c r="G25" s="6">
        <v>246.3</v>
      </c>
      <c r="H25" s="6">
        <v>210.9</v>
      </c>
      <c r="I25" s="99">
        <f t="shared" si="0"/>
        <v>85.6272838002436</v>
      </c>
    </row>
    <row r="26" spans="1:9" ht="12" customHeight="1">
      <c r="A26" s="26">
        <v>1022</v>
      </c>
      <c r="B26" s="26" t="s">
        <v>764</v>
      </c>
      <c r="C26" s="26" t="s">
        <v>834</v>
      </c>
      <c r="D26" s="26" t="s">
        <v>821</v>
      </c>
      <c r="E26" s="28" t="s">
        <v>716</v>
      </c>
      <c r="F26" s="19">
        <v>40</v>
      </c>
      <c r="G26" s="6">
        <v>40</v>
      </c>
      <c r="H26" s="6">
        <v>32.2</v>
      </c>
      <c r="I26" s="99">
        <f t="shared" si="0"/>
        <v>80.5</v>
      </c>
    </row>
    <row r="27" spans="1:9" ht="12" customHeight="1">
      <c r="A27" s="26">
        <v>1023</v>
      </c>
      <c r="B27" s="26">
        <v>100</v>
      </c>
      <c r="C27" s="26">
        <v>5164</v>
      </c>
      <c r="D27" s="26">
        <v>5311</v>
      </c>
      <c r="E27" s="28" t="s">
        <v>839</v>
      </c>
      <c r="F27" s="19">
        <v>25</v>
      </c>
      <c r="G27" s="6">
        <v>25</v>
      </c>
      <c r="H27" s="6">
        <v>16.4</v>
      </c>
      <c r="I27" s="99">
        <f t="shared" si="0"/>
        <v>65.6</v>
      </c>
    </row>
    <row r="28" spans="1:9" ht="12" customHeight="1">
      <c r="A28" s="26">
        <v>1024</v>
      </c>
      <c r="B28" s="26">
        <v>100</v>
      </c>
      <c r="C28" s="26">
        <v>5166</v>
      </c>
      <c r="D28" s="26">
        <v>5311</v>
      </c>
      <c r="E28" s="28" t="s">
        <v>855</v>
      </c>
      <c r="F28" s="19">
        <v>10</v>
      </c>
      <c r="G28" s="6">
        <v>30</v>
      </c>
      <c r="H28" s="6">
        <v>28.1</v>
      </c>
      <c r="I28" s="99">
        <f t="shared" si="0"/>
        <v>93.66666666666667</v>
      </c>
    </row>
    <row r="29" spans="1:9" ht="12" customHeight="1">
      <c r="A29" s="26">
        <v>1025</v>
      </c>
      <c r="B29" s="32">
        <v>100</v>
      </c>
      <c r="C29" s="32">
        <v>5167</v>
      </c>
      <c r="D29" s="32">
        <v>5311</v>
      </c>
      <c r="E29" s="2" t="s">
        <v>841</v>
      </c>
      <c r="F29" s="44">
        <v>120</v>
      </c>
      <c r="G29" s="11">
        <v>178</v>
      </c>
      <c r="H29" s="11">
        <v>158.7</v>
      </c>
      <c r="I29" s="99">
        <f t="shared" si="0"/>
        <v>89.15730337078651</v>
      </c>
    </row>
    <row r="30" spans="1:9" ht="12" customHeight="1">
      <c r="A30" s="26">
        <v>1026</v>
      </c>
      <c r="B30" s="26">
        <v>100</v>
      </c>
      <c r="C30" s="26">
        <v>5167</v>
      </c>
      <c r="D30" s="26">
        <v>5311</v>
      </c>
      <c r="E30" s="28" t="s">
        <v>974</v>
      </c>
      <c r="F30" s="19">
        <v>85</v>
      </c>
      <c r="G30" s="6">
        <v>37</v>
      </c>
      <c r="H30" s="6">
        <v>35.4</v>
      </c>
      <c r="I30" s="99">
        <f t="shared" si="0"/>
        <v>95.67567567567568</v>
      </c>
    </row>
    <row r="31" spans="1:9" ht="12" customHeight="1">
      <c r="A31" s="26">
        <v>1027</v>
      </c>
      <c r="B31" s="26" t="s">
        <v>764</v>
      </c>
      <c r="C31" s="26" t="s">
        <v>843</v>
      </c>
      <c r="D31" s="26" t="s">
        <v>821</v>
      </c>
      <c r="E31" s="28" t="s">
        <v>1079</v>
      </c>
      <c r="F31" s="19">
        <v>40</v>
      </c>
      <c r="G31" s="6">
        <v>80.3</v>
      </c>
      <c r="H31" s="6">
        <v>78.6</v>
      </c>
      <c r="I31" s="99">
        <f t="shared" si="0"/>
        <v>97.88293897882939</v>
      </c>
    </row>
    <row r="32" spans="1:9" ht="12" customHeight="1">
      <c r="A32" s="26">
        <v>1028</v>
      </c>
      <c r="B32" s="26" t="s">
        <v>764</v>
      </c>
      <c r="C32" s="26" t="s">
        <v>843</v>
      </c>
      <c r="D32" s="26" t="s">
        <v>821</v>
      </c>
      <c r="E32" s="28" t="s">
        <v>1080</v>
      </c>
      <c r="F32" s="19">
        <v>10</v>
      </c>
      <c r="G32" s="6">
        <v>11</v>
      </c>
      <c r="H32" s="6">
        <v>11</v>
      </c>
      <c r="I32" s="99">
        <f t="shared" si="0"/>
        <v>100</v>
      </c>
    </row>
    <row r="33" spans="1:9" ht="12" customHeight="1">
      <c r="A33" s="26">
        <v>1029</v>
      </c>
      <c r="B33" s="26" t="s">
        <v>764</v>
      </c>
      <c r="C33" s="26" t="s">
        <v>843</v>
      </c>
      <c r="D33" s="26" t="s">
        <v>821</v>
      </c>
      <c r="E33" s="28" t="s">
        <v>1081</v>
      </c>
      <c r="F33" s="19">
        <v>720</v>
      </c>
      <c r="G33" s="6">
        <v>720</v>
      </c>
      <c r="H33" s="6">
        <v>604.6</v>
      </c>
      <c r="I33" s="99">
        <f t="shared" si="0"/>
        <v>83.97222222222223</v>
      </c>
    </row>
    <row r="34" spans="1:9" ht="12" customHeight="1">
      <c r="A34" s="26">
        <v>1030</v>
      </c>
      <c r="B34" s="26">
        <v>100</v>
      </c>
      <c r="C34" s="26">
        <v>5169</v>
      </c>
      <c r="D34" s="26">
        <v>5311</v>
      </c>
      <c r="E34" s="28" t="s">
        <v>1082</v>
      </c>
      <c r="F34" s="19">
        <v>130</v>
      </c>
      <c r="G34" s="6">
        <v>16</v>
      </c>
      <c r="H34" s="6">
        <v>13.1</v>
      </c>
      <c r="I34" s="99">
        <f t="shared" si="0"/>
        <v>81.875</v>
      </c>
    </row>
    <row r="35" spans="1:9" ht="12" customHeight="1">
      <c r="A35" s="26">
        <v>1031</v>
      </c>
      <c r="B35" s="26">
        <v>100</v>
      </c>
      <c r="C35" s="26">
        <v>5169</v>
      </c>
      <c r="D35" s="26">
        <v>5311</v>
      </c>
      <c r="E35" s="28" t="s">
        <v>1083</v>
      </c>
      <c r="F35" s="19">
        <v>10</v>
      </c>
      <c r="G35" s="6">
        <v>10</v>
      </c>
      <c r="H35" s="6">
        <v>7.8</v>
      </c>
      <c r="I35" s="99">
        <f t="shared" si="0"/>
        <v>78</v>
      </c>
    </row>
    <row r="36" spans="1:9" ht="12" customHeight="1">
      <c r="A36" s="26">
        <v>1032</v>
      </c>
      <c r="B36" s="26" t="s">
        <v>764</v>
      </c>
      <c r="C36" s="26" t="s">
        <v>843</v>
      </c>
      <c r="D36" s="26" t="s">
        <v>821</v>
      </c>
      <c r="E36" s="28" t="s">
        <v>1084</v>
      </c>
      <c r="F36" s="19">
        <v>100</v>
      </c>
      <c r="G36" s="6">
        <v>94.6</v>
      </c>
      <c r="H36" s="6">
        <v>78.7</v>
      </c>
      <c r="I36" s="99">
        <f t="shared" si="0"/>
        <v>83.19238900634251</v>
      </c>
    </row>
    <row r="37" spans="1:9" ht="12" customHeight="1">
      <c r="A37" s="26">
        <v>1033</v>
      </c>
      <c r="B37" s="26" t="s">
        <v>764</v>
      </c>
      <c r="C37" s="26" t="s">
        <v>844</v>
      </c>
      <c r="D37" s="26" t="s">
        <v>821</v>
      </c>
      <c r="E37" s="28" t="s">
        <v>845</v>
      </c>
      <c r="F37" s="19">
        <v>280</v>
      </c>
      <c r="G37" s="6">
        <v>440</v>
      </c>
      <c r="H37" s="6">
        <v>398.3</v>
      </c>
      <c r="I37" s="99">
        <f t="shared" si="0"/>
        <v>90.52272727272728</v>
      </c>
    </row>
    <row r="38" spans="1:9" ht="12" customHeight="1">
      <c r="A38" s="26">
        <v>1034</v>
      </c>
      <c r="B38" s="26" t="s">
        <v>764</v>
      </c>
      <c r="C38" s="26" t="s">
        <v>844</v>
      </c>
      <c r="D38" s="26" t="s">
        <v>821</v>
      </c>
      <c r="E38" s="28" t="s">
        <v>846</v>
      </c>
      <c r="F38" s="19">
        <v>10</v>
      </c>
      <c r="G38" s="6">
        <v>8</v>
      </c>
      <c r="H38" s="6">
        <v>5</v>
      </c>
      <c r="I38" s="99">
        <f t="shared" si="0"/>
        <v>62.5</v>
      </c>
    </row>
    <row r="39" spans="1:9" ht="12" customHeight="1">
      <c r="A39" s="26">
        <v>1035</v>
      </c>
      <c r="B39" s="26">
        <v>100</v>
      </c>
      <c r="C39" s="26">
        <v>5171</v>
      </c>
      <c r="D39" s="26">
        <v>5311</v>
      </c>
      <c r="E39" s="28" t="s">
        <v>1437</v>
      </c>
      <c r="F39" s="19">
        <v>340</v>
      </c>
      <c r="G39" s="6">
        <v>241.1</v>
      </c>
      <c r="H39" s="6">
        <v>239.9</v>
      </c>
      <c r="I39" s="99">
        <f t="shared" si="0"/>
        <v>99.50228121111573</v>
      </c>
    </row>
    <row r="40" spans="1:9" ht="12" customHeight="1">
      <c r="A40" s="26">
        <v>1036</v>
      </c>
      <c r="B40" s="26">
        <v>100</v>
      </c>
      <c r="C40" s="26">
        <v>5172</v>
      </c>
      <c r="D40" s="26">
        <v>5311</v>
      </c>
      <c r="E40" s="28" t="s">
        <v>635</v>
      </c>
      <c r="F40" s="19">
        <v>100</v>
      </c>
      <c r="G40" s="6">
        <v>100</v>
      </c>
      <c r="H40" s="6">
        <v>72.5</v>
      </c>
      <c r="I40" s="99">
        <f t="shared" si="0"/>
        <v>72.5</v>
      </c>
    </row>
    <row r="41" spans="1:9" ht="12" customHeight="1">
      <c r="A41" s="26">
        <v>1037</v>
      </c>
      <c r="B41" s="26" t="s">
        <v>764</v>
      </c>
      <c r="C41" s="26" t="s">
        <v>847</v>
      </c>
      <c r="D41" s="26" t="s">
        <v>821</v>
      </c>
      <c r="E41" s="28" t="s">
        <v>848</v>
      </c>
      <c r="F41" s="19">
        <v>100</v>
      </c>
      <c r="G41" s="6">
        <v>170</v>
      </c>
      <c r="H41" s="6">
        <v>152.1</v>
      </c>
      <c r="I41" s="99">
        <f t="shared" si="0"/>
        <v>89.47058823529412</v>
      </c>
    </row>
    <row r="42" spans="1:9" ht="12" customHeight="1">
      <c r="A42" s="26">
        <v>1038</v>
      </c>
      <c r="B42" s="26" t="s">
        <v>764</v>
      </c>
      <c r="C42" s="26" t="s">
        <v>847</v>
      </c>
      <c r="D42" s="26" t="s">
        <v>821</v>
      </c>
      <c r="E42" s="28" t="s">
        <v>849</v>
      </c>
      <c r="F42" s="19">
        <v>30</v>
      </c>
      <c r="G42" s="6">
        <v>30</v>
      </c>
      <c r="H42" s="6">
        <v>16.8</v>
      </c>
      <c r="I42" s="99">
        <f t="shared" si="0"/>
        <v>56.00000000000001</v>
      </c>
    </row>
    <row r="43" spans="1:9" ht="12" customHeight="1">
      <c r="A43" s="26">
        <v>1039</v>
      </c>
      <c r="B43" s="26" t="s">
        <v>764</v>
      </c>
      <c r="C43" s="26" t="s">
        <v>850</v>
      </c>
      <c r="D43" s="26" t="s">
        <v>821</v>
      </c>
      <c r="E43" s="28" t="s">
        <v>851</v>
      </c>
      <c r="F43" s="19">
        <v>15</v>
      </c>
      <c r="G43" s="6">
        <v>15</v>
      </c>
      <c r="H43" s="6">
        <v>14.8</v>
      </c>
      <c r="I43" s="99">
        <f t="shared" si="0"/>
        <v>98.66666666666667</v>
      </c>
    </row>
    <row r="44" spans="1:9" ht="12" customHeight="1">
      <c r="A44" s="26">
        <v>1646</v>
      </c>
      <c r="B44" s="26">
        <v>100</v>
      </c>
      <c r="C44" s="26">
        <v>5178</v>
      </c>
      <c r="D44" s="26">
        <v>5311</v>
      </c>
      <c r="E44" s="28" t="s">
        <v>112</v>
      </c>
      <c r="F44" s="19">
        <v>0</v>
      </c>
      <c r="G44" s="6">
        <v>437</v>
      </c>
      <c r="H44" s="6">
        <v>436.9</v>
      </c>
      <c r="I44" s="99">
        <f t="shared" si="0"/>
        <v>99.9771167048055</v>
      </c>
    </row>
    <row r="45" spans="1:9" ht="12" customHeight="1">
      <c r="A45" s="26">
        <v>1040</v>
      </c>
      <c r="B45" s="31" t="s">
        <v>764</v>
      </c>
      <c r="C45" s="26">
        <v>5361</v>
      </c>
      <c r="D45" s="26" t="s">
        <v>821</v>
      </c>
      <c r="E45" s="28" t="s">
        <v>852</v>
      </c>
      <c r="F45" s="19">
        <v>15</v>
      </c>
      <c r="G45" s="6">
        <v>15.4</v>
      </c>
      <c r="H45" s="6">
        <v>15.4</v>
      </c>
      <c r="I45" s="99">
        <f t="shared" si="0"/>
        <v>100</v>
      </c>
    </row>
    <row r="46" spans="1:9" ht="12" customHeight="1">
      <c r="A46" s="26">
        <v>1041</v>
      </c>
      <c r="B46" s="26" t="s">
        <v>764</v>
      </c>
      <c r="C46" s="26">
        <v>5362</v>
      </c>
      <c r="D46" s="26" t="s">
        <v>821</v>
      </c>
      <c r="E46" s="28" t="s">
        <v>853</v>
      </c>
      <c r="F46" s="19">
        <v>2</v>
      </c>
      <c r="G46" s="6">
        <v>2</v>
      </c>
      <c r="H46" s="6">
        <v>1.7</v>
      </c>
      <c r="I46" s="99">
        <f t="shared" si="0"/>
        <v>85</v>
      </c>
    </row>
    <row r="47" spans="1:9" ht="13.5" customHeight="1">
      <c r="A47" s="27"/>
      <c r="B47" s="21" t="s">
        <v>632</v>
      </c>
      <c r="C47" s="22"/>
      <c r="D47" s="4"/>
      <c r="E47" s="29" t="s">
        <v>588</v>
      </c>
      <c r="F47" s="23">
        <f>SUBTOTAL(9,F5:F46)</f>
        <v>40372</v>
      </c>
      <c r="G47" s="7">
        <f>SUBTOTAL(9,G5:G46)</f>
        <v>41036</v>
      </c>
      <c r="H47" s="7">
        <f>SUBTOTAL(9,H5:H46)</f>
        <v>40131.8</v>
      </c>
      <c r="I47" s="101">
        <f t="shared" si="0"/>
        <v>97.79656886636126</v>
      </c>
    </row>
    <row r="48" spans="1:9" ht="12" customHeight="1">
      <c r="A48" s="26">
        <v>1644</v>
      </c>
      <c r="B48" s="26">
        <v>101</v>
      </c>
      <c r="C48" s="26">
        <v>5139</v>
      </c>
      <c r="D48" s="26">
        <v>2369</v>
      </c>
      <c r="E48" s="28" t="s">
        <v>1857</v>
      </c>
      <c r="F48" s="19">
        <v>0</v>
      </c>
      <c r="G48" s="6">
        <v>10</v>
      </c>
      <c r="H48" s="6">
        <v>7.2</v>
      </c>
      <c r="I48" s="99">
        <f t="shared" si="0"/>
        <v>72</v>
      </c>
    </row>
    <row r="49" spans="1:9" ht="12" customHeight="1">
      <c r="A49" s="26">
        <v>1637</v>
      </c>
      <c r="B49" s="26">
        <v>101</v>
      </c>
      <c r="C49" s="26">
        <v>5164</v>
      </c>
      <c r="D49" s="26">
        <v>1037</v>
      </c>
      <c r="E49" s="28" t="s">
        <v>1856</v>
      </c>
      <c r="F49" s="19">
        <v>0</v>
      </c>
      <c r="G49" s="6">
        <v>15</v>
      </c>
      <c r="H49" s="6">
        <v>15</v>
      </c>
      <c r="I49" s="99">
        <f t="shared" si="0"/>
        <v>100</v>
      </c>
    </row>
    <row r="50" spans="1:9" ht="12" customHeight="1">
      <c r="A50" s="26">
        <v>1042</v>
      </c>
      <c r="B50" s="26">
        <v>101</v>
      </c>
      <c r="C50" s="26">
        <v>5166</v>
      </c>
      <c r="D50" s="26">
        <v>3749</v>
      </c>
      <c r="E50" s="28" t="s">
        <v>855</v>
      </c>
      <c r="F50" s="19">
        <v>20</v>
      </c>
      <c r="G50" s="6">
        <v>20</v>
      </c>
      <c r="H50" s="6">
        <v>1.9</v>
      </c>
      <c r="I50" s="99">
        <f t="shared" si="0"/>
        <v>9.5</v>
      </c>
    </row>
    <row r="51" spans="1:31" s="9" customFormat="1" ht="12" customHeight="1">
      <c r="A51" s="26">
        <v>1043</v>
      </c>
      <c r="B51" s="26" t="s">
        <v>707</v>
      </c>
      <c r="C51" s="26" t="s">
        <v>843</v>
      </c>
      <c r="D51" s="26">
        <v>1014</v>
      </c>
      <c r="E51" s="28" t="s">
        <v>1085</v>
      </c>
      <c r="F51" s="19">
        <v>20</v>
      </c>
      <c r="G51" s="6">
        <v>20</v>
      </c>
      <c r="H51" s="6">
        <v>0</v>
      </c>
      <c r="I51" s="99">
        <f t="shared" si="0"/>
        <v>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9" customFormat="1" ht="12" customHeight="1">
      <c r="A52" s="26">
        <v>1620</v>
      </c>
      <c r="B52" s="26">
        <v>101</v>
      </c>
      <c r="C52" s="26">
        <v>5169</v>
      </c>
      <c r="D52" s="26">
        <v>1036</v>
      </c>
      <c r="E52" s="28" t="s">
        <v>1488</v>
      </c>
      <c r="F52" s="19">
        <v>0</v>
      </c>
      <c r="G52" s="6">
        <v>1771.6</v>
      </c>
      <c r="H52" s="6">
        <v>1765.6</v>
      </c>
      <c r="I52" s="99">
        <f t="shared" si="0"/>
        <v>99.66132309776474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9" ht="12" customHeight="1">
      <c r="A53" s="26">
        <v>1044</v>
      </c>
      <c r="B53" s="26" t="s">
        <v>707</v>
      </c>
      <c r="C53" s="26" t="s">
        <v>843</v>
      </c>
      <c r="D53" s="26">
        <v>1037</v>
      </c>
      <c r="E53" s="28" t="s">
        <v>1086</v>
      </c>
      <c r="F53" s="19">
        <v>35</v>
      </c>
      <c r="G53" s="6">
        <v>20</v>
      </c>
      <c r="H53" s="6">
        <v>20</v>
      </c>
      <c r="I53" s="99">
        <f t="shared" si="0"/>
        <v>100</v>
      </c>
    </row>
    <row r="54" spans="1:9" ht="12" customHeight="1">
      <c r="A54" s="26">
        <v>1650</v>
      </c>
      <c r="B54" s="26">
        <v>101</v>
      </c>
      <c r="C54" s="26">
        <v>5169</v>
      </c>
      <c r="D54" s="26">
        <v>1037</v>
      </c>
      <c r="E54" s="28" t="s">
        <v>1858</v>
      </c>
      <c r="F54" s="19">
        <v>0</v>
      </c>
      <c r="G54" s="6">
        <v>5.3</v>
      </c>
      <c r="H54" s="6">
        <v>5.3</v>
      </c>
      <c r="I54" s="99">
        <f t="shared" si="0"/>
        <v>100</v>
      </c>
    </row>
    <row r="55" spans="1:9" ht="12" customHeight="1">
      <c r="A55" s="26">
        <v>1045</v>
      </c>
      <c r="B55" s="26" t="s">
        <v>707</v>
      </c>
      <c r="C55" s="26" t="s">
        <v>843</v>
      </c>
      <c r="D55" s="26">
        <v>2369</v>
      </c>
      <c r="E55" s="28" t="s">
        <v>1087</v>
      </c>
      <c r="F55" s="19">
        <v>100</v>
      </c>
      <c r="G55" s="6">
        <v>40</v>
      </c>
      <c r="H55" s="6">
        <v>40</v>
      </c>
      <c r="I55" s="99">
        <f t="shared" si="0"/>
        <v>100</v>
      </c>
    </row>
    <row r="56" spans="1:9" ht="12" customHeight="1">
      <c r="A56" s="26">
        <v>1608</v>
      </c>
      <c r="B56" s="26">
        <v>101</v>
      </c>
      <c r="C56" s="26">
        <v>5169</v>
      </c>
      <c r="D56" s="26">
        <v>3716</v>
      </c>
      <c r="E56" s="28" t="s">
        <v>1299</v>
      </c>
      <c r="F56" s="19">
        <v>0</v>
      </c>
      <c r="G56" s="6">
        <v>90</v>
      </c>
      <c r="H56" s="6">
        <v>90</v>
      </c>
      <c r="I56" s="99">
        <f t="shared" si="0"/>
        <v>100</v>
      </c>
    </row>
    <row r="57" spans="1:9" ht="12" customHeight="1">
      <c r="A57" s="26">
        <v>1046</v>
      </c>
      <c r="B57" s="26" t="s">
        <v>707</v>
      </c>
      <c r="C57" s="26" t="s">
        <v>843</v>
      </c>
      <c r="D57" s="26">
        <v>3741</v>
      </c>
      <c r="E57" s="28" t="s">
        <v>1088</v>
      </c>
      <c r="F57" s="19">
        <v>60</v>
      </c>
      <c r="G57" s="6">
        <v>63.8</v>
      </c>
      <c r="H57" s="6">
        <v>63.8</v>
      </c>
      <c r="I57" s="99">
        <f t="shared" si="0"/>
        <v>100</v>
      </c>
    </row>
    <row r="58" spans="1:9" ht="12" customHeight="1">
      <c r="A58" s="26">
        <v>1047</v>
      </c>
      <c r="B58" s="26" t="s">
        <v>707</v>
      </c>
      <c r="C58" s="26" t="s">
        <v>843</v>
      </c>
      <c r="D58" s="26">
        <v>3742</v>
      </c>
      <c r="E58" s="28" t="s">
        <v>1089</v>
      </c>
      <c r="F58" s="19">
        <v>50</v>
      </c>
      <c r="G58" s="6">
        <v>47.8</v>
      </c>
      <c r="H58" s="6">
        <v>44</v>
      </c>
      <c r="I58" s="99">
        <f t="shared" si="0"/>
        <v>92.05020920502093</v>
      </c>
    </row>
    <row r="59" spans="1:9" ht="12" customHeight="1">
      <c r="A59" s="26">
        <v>1048</v>
      </c>
      <c r="B59" s="26" t="s">
        <v>707</v>
      </c>
      <c r="C59" s="26" t="s">
        <v>843</v>
      </c>
      <c r="D59" s="26">
        <v>3742</v>
      </c>
      <c r="E59" s="28" t="s">
        <v>1090</v>
      </c>
      <c r="F59" s="19">
        <v>10</v>
      </c>
      <c r="G59" s="6">
        <v>10.2</v>
      </c>
      <c r="H59" s="6">
        <v>10.1</v>
      </c>
      <c r="I59" s="99">
        <f t="shared" si="0"/>
        <v>99.01960784313727</v>
      </c>
    </row>
    <row r="60" spans="1:9" ht="12" customHeight="1">
      <c r="A60" s="26">
        <v>1049</v>
      </c>
      <c r="B60" s="26" t="s">
        <v>707</v>
      </c>
      <c r="C60" s="26" t="s">
        <v>843</v>
      </c>
      <c r="D60" s="26" t="s">
        <v>856</v>
      </c>
      <c r="E60" s="28" t="s">
        <v>1091</v>
      </c>
      <c r="F60" s="19">
        <v>225</v>
      </c>
      <c r="G60" s="6">
        <v>221.2</v>
      </c>
      <c r="H60" s="6">
        <v>219.8</v>
      </c>
      <c r="I60" s="99">
        <f t="shared" si="0"/>
        <v>99.36708860759495</v>
      </c>
    </row>
    <row r="61" spans="1:9" ht="12" customHeight="1">
      <c r="A61" s="26">
        <v>1050</v>
      </c>
      <c r="B61" s="26" t="s">
        <v>707</v>
      </c>
      <c r="C61" s="26" t="s">
        <v>843</v>
      </c>
      <c r="D61" s="26" t="s">
        <v>856</v>
      </c>
      <c r="E61" s="28" t="s">
        <v>1092</v>
      </c>
      <c r="F61" s="19">
        <v>550</v>
      </c>
      <c r="G61" s="6">
        <v>534</v>
      </c>
      <c r="H61" s="6">
        <v>533.3</v>
      </c>
      <c r="I61" s="99">
        <f t="shared" si="0"/>
        <v>99.8689138576779</v>
      </c>
    </row>
    <row r="62" spans="1:9" ht="12" customHeight="1">
      <c r="A62" s="26">
        <v>1051</v>
      </c>
      <c r="B62" s="26" t="s">
        <v>707</v>
      </c>
      <c r="C62" s="26" t="s">
        <v>843</v>
      </c>
      <c r="D62" s="26" t="s">
        <v>854</v>
      </c>
      <c r="E62" s="28" t="s">
        <v>1093</v>
      </c>
      <c r="F62" s="19">
        <v>130</v>
      </c>
      <c r="G62" s="6">
        <v>148</v>
      </c>
      <c r="H62" s="6">
        <v>148</v>
      </c>
      <c r="I62" s="99">
        <f t="shared" si="0"/>
        <v>100</v>
      </c>
    </row>
    <row r="63" spans="1:9" ht="12" customHeight="1">
      <c r="A63" s="26">
        <v>1052</v>
      </c>
      <c r="B63" s="26" t="s">
        <v>707</v>
      </c>
      <c r="C63" s="26" t="s">
        <v>843</v>
      </c>
      <c r="D63" s="26" t="s">
        <v>854</v>
      </c>
      <c r="E63" s="28" t="s">
        <v>1094</v>
      </c>
      <c r="F63" s="19">
        <v>130</v>
      </c>
      <c r="G63" s="6">
        <v>117.4</v>
      </c>
      <c r="H63" s="6">
        <v>115.2</v>
      </c>
      <c r="I63" s="99">
        <f t="shared" si="0"/>
        <v>98.12606473594549</v>
      </c>
    </row>
    <row r="64" spans="1:9" ht="12" customHeight="1">
      <c r="A64" s="26">
        <v>1053</v>
      </c>
      <c r="B64" s="26" t="s">
        <v>707</v>
      </c>
      <c r="C64" s="26" t="s">
        <v>843</v>
      </c>
      <c r="D64" s="26" t="s">
        <v>857</v>
      </c>
      <c r="E64" s="28" t="s">
        <v>1095</v>
      </c>
      <c r="F64" s="19">
        <v>270</v>
      </c>
      <c r="G64" s="6">
        <v>279.6</v>
      </c>
      <c r="H64" s="6">
        <v>279.6</v>
      </c>
      <c r="I64" s="99">
        <f t="shared" si="0"/>
        <v>100</v>
      </c>
    </row>
    <row r="65" spans="1:9" ht="12" customHeight="1">
      <c r="A65" s="26">
        <v>1054</v>
      </c>
      <c r="B65" s="26">
        <v>101</v>
      </c>
      <c r="C65" s="26">
        <v>5169</v>
      </c>
      <c r="D65" s="26">
        <v>3792</v>
      </c>
      <c r="E65" s="28" t="s">
        <v>1096</v>
      </c>
      <c r="F65" s="19">
        <v>235</v>
      </c>
      <c r="G65" s="6">
        <v>235</v>
      </c>
      <c r="H65" s="6">
        <v>235</v>
      </c>
      <c r="I65" s="99">
        <f t="shared" si="0"/>
        <v>100</v>
      </c>
    </row>
    <row r="66" spans="1:9" ht="12" customHeight="1">
      <c r="A66" s="26">
        <v>1055</v>
      </c>
      <c r="B66" s="26">
        <v>101</v>
      </c>
      <c r="C66" s="26">
        <v>5169</v>
      </c>
      <c r="D66" s="26">
        <v>3792</v>
      </c>
      <c r="E66" s="28" t="s">
        <v>1097</v>
      </c>
      <c r="F66" s="19">
        <v>200</v>
      </c>
      <c r="G66" s="6">
        <v>200</v>
      </c>
      <c r="H66" s="6">
        <v>199.2</v>
      </c>
      <c r="I66" s="99">
        <f t="shared" si="0"/>
        <v>99.6</v>
      </c>
    </row>
    <row r="67" spans="1:9" ht="12" customHeight="1">
      <c r="A67" s="26">
        <v>1056</v>
      </c>
      <c r="B67" s="31">
        <v>101</v>
      </c>
      <c r="C67" s="26">
        <v>5175</v>
      </c>
      <c r="D67" s="26">
        <v>3749</v>
      </c>
      <c r="E67" s="28" t="s">
        <v>858</v>
      </c>
      <c r="F67" s="19">
        <v>5</v>
      </c>
      <c r="G67" s="6">
        <v>5</v>
      </c>
      <c r="H67" s="6">
        <v>4.4</v>
      </c>
      <c r="I67" s="99">
        <f t="shared" si="0"/>
        <v>88.00000000000001</v>
      </c>
    </row>
    <row r="68" spans="1:9" ht="12" customHeight="1">
      <c r="A68" s="26">
        <v>1647</v>
      </c>
      <c r="B68" s="31">
        <v>101</v>
      </c>
      <c r="C68" s="26">
        <v>5213</v>
      </c>
      <c r="D68" s="26">
        <v>2369</v>
      </c>
      <c r="E68" s="28" t="s">
        <v>1859</v>
      </c>
      <c r="F68" s="19">
        <v>0</v>
      </c>
      <c r="G68" s="6">
        <v>50</v>
      </c>
      <c r="H68" s="6">
        <v>50</v>
      </c>
      <c r="I68" s="99">
        <f>(H68/G68)*100</f>
        <v>100</v>
      </c>
    </row>
    <row r="69" spans="1:9" ht="12" customHeight="1">
      <c r="A69" s="26">
        <v>1057</v>
      </c>
      <c r="B69" s="31">
        <v>101</v>
      </c>
      <c r="C69" s="26">
        <v>5219</v>
      </c>
      <c r="D69" s="26">
        <v>3792</v>
      </c>
      <c r="E69" s="28" t="s">
        <v>1098</v>
      </c>
      <c r="F69" s="19">
        <v>100</v>
      </c>
      <c r="G69" s="6">
        <v>0</v>
      </c>
      <c r="H69" s="6">
        <v>0</v>
      </c>
      <c r="I69" s="570" t="s">
        <v>758</v>
      </c>
    </row>
    <row r="70" spans="1:9" ht="12" customHeight="1">
      <c r="A70" s="26">
        <v>1576</v>
      </c>
      <c r="B70" s="31">
        <v>101</v>
      </c>
      <c r="C70" s="26">
        <v>5222</v>
      </c>
      <c r="D70" s="26">
        <v>3792</v>
      </c>
      <c r="E70" s="28" t="s">
        <v>938</v>
      </c>
      <c r="F70" s="19">
        <v>0</v>
      </c>
      <c r="G70" s="6">
        <v>122</v>
      </c>
      <c r="H70" s="6">
        <v>122</v>
      </c>
      <c r="I70" s="570">
        <f t="shared" si="0"/>
        <v>100</v>
      </c>
    </row>
    <row r="71" spans="1:9" ht="12" customHeight="1">
      <c r="A71" s="26">
        <v>1058</v>
      </c>
      <c r="B71" s="31">
        <v>101</v>
      </c>
      <c r="C71" s="26">
        <v>5229</v>
      </c>
      <c r="D71" s="26">
        <v>3792</v>
      </c>
      <c r="E71" s="28" t="s">
        <v>1099</v>
      </c>
      <c r="F71" s="19">
        <v>100</v>
      </c>
      <c r="G71" s="6">
        <v>0</v>
      </c>
      <c r="H71" s="6">
        <v>0</v>
      </c>
      <c r="I71" s="570" t="s">
        <v>758</v>
      </c>
    </row>
    <row r="72" spans="1:9" ht="12" customHeight="1">
      <c r="A72" s="26">
        <v>1578</v>
      </c>
      <c r="B72" s="31">
        <v>101</v>
      </c>
      <c r="C72" s="26">
        <v>5331</v>
      </c>
      <c r="D72" s="26">
        <v>3792</v>
      </c>
      <c r="E72" s="28" t="s">
        <v>1530</v>
      </c>
      <c r="F72" s="19">
        <v>0</v>
      </c>
      <c r="G72" s="6">
        <v>20</v>
      </c>
      <c r="H72" s="6">
        <v>20</v>
      </c>
      <c r="I72" s="99">
        <f t="shared" si="0"/>
        <v>100</v>
      </c>
    </row>
    <row r="73" spans="1:9" ht="12" customHeight="1">
      <c r="A73" s="26">
        <v>1577</v>
      </c>
      <c r="B73" s="31">
        <v>101</v>
      </c>
      <c r="C73" s="26">
        <v>5339</v>
      </c>
      <c r="D73" s="26">
        <v>3792</v>
      </c>
      <c r="E73" s="28" t="s">
        <v>1489</v>
      </c>
      <c r="F73" s="19">
        <v>0</v>
      </c>
      <c r="G73" s="6">
        <v>58</v>
      </c>
      <c r="H73" s="6">
        <v>58</v>
      </c>
      <c r="I73" s="99">
        <f t="shared" si="0"/>
        <v>100</v>
      </c>
    </row>
    <row r="74" spans="1:9" ht="13.5" customHeight="1">
      <c r="A74" s="27"/>
      <c r="B74" s="21" t="s">
        <v>859</v>
      </c>
      <c r="C74" s="22"/>
      <c r="D74" s="22"/>
      <c r="E74" s="29" t="s">
        <v>618</v>
      </c>
      <c r="F74" s="23">
        <f>SUBTOTAL(9,F48:F71)</f>
        <v>2240</v>
      </c>
      <c r="G74" s="7">
        <f>SUBTOTAL(9,G48:G73)</f>
        <v>4103.9</v>
      </c>
      <c r="H74" s="7">
        <f>SUBTOTAL(9,H48:H73)</f>
        <v>4047.3999999999996</v>
      </c>
      <c r="I74" s="101">
        <f t="shared" si="0"/>
        <v>98.62326080070177</v>
      </c>
    </row>
    <row r="75" spans="1:9" ht="12" customHeight="1">
      <c r="A75" s="26">
        <v>1059</v>
      </c>
      <c r="B75" s="31">
        <v>102</v>
      </c>
      <c r="C75" s="26">
        <v>5139</v>
      </c>
      <c r="D75" s="26">
        <v>3639</v>
      </c>
      <c r="E75" s="28" t="s">
        <v>1076</v>
      </c>
      <c r="F75" s="19">
        <v>100</v>
      </c>
      <c r="G75" s="6">
        <v>100</v>
      </c>
      <c r="H75" s="6">
        <v>83.7</v>
      </c>
      <c r="I75" s="99">
        <f t="shared" si="0"/>
        <v>83.7</v>
      </c>
    </row>
    <row r="76" spans="1:9" ht="12" customHeight="1">
      <c r="A76" s="26">
        <v>1060</v>
      </c>
      <c r="B76" s="26">
        <v>102</v>
      </c>
      <c r="C76" s="26" t="s">
        <v>860</v>
      </c>
      <c r="D76" s="26">
        <v>3419</v>
      </c>
      <c r="E76" s="28" t="s">
        <v>1100</v>
      </c>
      <c r="F76" s="19">
        <v>7200</v>
      </c>
      <c r="G76" s="6">
        <v>7200</v>
      </c>
      <c r="H76" s="6">
        <v>7042.7</v>
      </c>
      <c r="I76" s="99">
        <f t="shared" si="0"/>
        <v>97.81527777777778</v>
      </c>
    </row>
    <row r="77" spans="1:9" ht="12" customHeight="1">
      <c r="A77" s="26">
        <v>1061</v>
      </c>
      <c r="B77" s="26">
        <v>102</v>
      </c>
      <c r="C77" s="26">
        <v>5141</v>
      </c>
      <c r="D77" s="26">
        <v>3612</v>
      </c>
      <c r="E77" s="28" t="s">
        <v>1101</v>
      </c>
      <c r="F77" s="19">
        <v>18900</v>
      </c>
      <c r="G77" s="6">
        <v>18900</v>
      </c>
      <c r="H77" s="6">
        <v>18899.2</v>
      </c>
      <c r="I77" s="99">
        <f t="shared" si="0"/>
        <v>99.9957671957672</v>
      </c>
    </row>
    <row r="78" spans="1:9" ht="12" customHeight="1">
      <c r="A78" s="26">
        <v>1062</v>
      </c>
      <c r="B78" s="31">
        <v>102</v>
      </c>
      <c r="C78" s="26">
        <v>5142</v>
      </c>
      <c r="D78" s="26">
        <v>6310</v>
      </c>
      <c r="E78" s="28" t="s">
        <v>727</v>
      </c>
      <c r="F78" s="19">
        <v>17</v>
      </c>
      <c r="G78" s="6">
        <v>17</v>
      </c>
      <c r="H78" s="6">
        <v>0.3</v>
      </c>
      <c r="I78" s="99">
        <f t="shared" si="0"/>
        <v>1.7647058823529411</v>
      </c>
    </row>
    <row r="79" spans="1:9" ht="12" customHeight="1">
      <c r="A79" s="26">
        <v>1063</v>
      </c>
      <c r="B79" s="31">
        <v>102</v>
      </c>
      <c r="C79" s="26">
        <v>5149</v>
      </c>
      <c r="D79" s="26">
        <v>6310</v>
      </c>
      <c r="E79" s="28" t="s">
        <v>1102</v>
      </c>
      <c r="F79" s="19">
        <v>100</v>
      </c>
      <c r="G79" s="6">
        <v>100</v>
      </c>
      <c r="H79" s="6">
        <v>11397.7</v>
      </c>
      <c r="I79" s="570" t="s">
        <v>758</v>
      </c>
    </row>
    <row r="80" spans="1:9" ht="12" customHeight="1">
      <c r="A80" s="26">
        <v>1064</v>
      </c>
      <c r="B80" s="26" t="s">
        <v>741</v>
      </c>
      <c r="C80" s="26" t="s">
        <v>861</v>
      </c>
      <c r="D80" s="26" t="s">
        <v>769</v>
      </c>
      <c r="E80" s="28" t="s">
        <v>862</v>
      </c>
      <c r="F80" s="19">
        <v>850</v>
      </c>
      <c r="G80" s="6">
        <v>723</v>
      </c>
      <c r="H80" s="6">
        <v>720.9</v>
      </c>
      <c r="I80" s="99">
        <f aca="true" t="shared" si="1" ref="I80:I150">(H80/G80)*100</f>
        <v>99.70954356846474</v>
      </c>
    </row>
    <row r="81" spans="1:9" ht="12" customHeight="1">
      <c r="A81" s="26">
        <v>1065</v>
      </c>
      <c r="B81" s="64">
        <v>102</v>
      </c>
      <c r="C81" s="26">
        <v>5166</v>
      </c>
      <c r="D81" s="26">
        <v>6409</v>
      </c>
      <c r="E81" s="28" t="s">
        <v>855</v>
      </c>
      <c r="F81" s="19">
        <v>850</v>
      </c>
      <c r="G81" s="6">
        <v>850</v>
      </c>
      <c r="H81" s="6">
        <v>813.1</v>
      </c>
      <c r="I81" s="99">
        <f t="shared" si="1"/>
        <v>95.65882352941176</v>
      </c>
    </row>
    <row r="82" spans="1:9" ht="12" customHeight="1">
      <c r="A82" s="26">
        <v>1066</v>
      </c>
      <c r="B82" s="64">
        <v>102</v>
      </c>
      <c r="C82" s="26">
        <v>5166</v>
      </c>
      <c r="D82" s="26">
        <v>3635</v>
      </c>
      <c r="E82" s="28" t="s">
        <v>985</v>
      </c>
      <c r="F82" s="19">
        <v>400</v>
      </c>
      <c r="G82" s="6">
        <v>400</v>
      </c>
      <c r="H82" s="6">
        <v>399</v>
      </c>
      <c r="I82" s="99">
        <f t="shared" si="1"/>
        <v>99.75</v>
      </c>
    </row>
    <row r="83" spans="1:9" ht="12" customHeight="1">
      <c r="A83" s="26">
        <v>1067</v>
      </c>
      <c r="B83" s="31">
        <v>102</v>
      </c>
      <c r="C83" s="26">
        <v>5166</v>
      </c>
      <c r="D83" s="26">
        <v>6409</v>
      </c>
      <c r="E83" s="28" t="s">
        <v>1103</v>
      </c>
      <c r="F83" s="19">
        <v>1720</v>
      </c>
      <c r="G83" s="6">
        <v>1720</v>
      </c>
      <c r="H83" s="6">
        <v>1463</v>
      </c>
      <c r="I83" s="99">
        <f t="shared" si="1"/>
        <v>85.05813953488372</v>
      </c>
    </row>
    <row r="84" spans="1:9" ht="12" customHeight="1">
      <c r="A84" s="26">
        <v>1068</v>
      </c>
      <c r="B84" s="31" t="s">
        <v>741</v>
      </c>
      <c r="C84" s="26" t="s">
        <v>843</v>
      </c>
      <c r="D84" s="26" t="s">
        <v>863</v>
      </c>
      <c r="E84" s="28" t="s">
        <v>1104</v>
      </c>
      <c r="F84" s="19">
        <v>170</v>
      </c>
      <c r="G84" s="6">
        <v>117</v>
      </c>
      <c r="H84" s="6">
        <v>116.3</v>
      </c>
      <c r="I84" s="99">
        <f t="shared" si="1"/>
        <v>99.40170940170941</v>
      </c>
    </row>
    <row r="85" spans="1:9" ht="12" customHeight="1">
      <c r="A85" s="26">
        <v>1069</v>
      </c>
      <c r="B85" s="31" t="s">
        <v>741</v>
      </c>
      <c r="C85" s="26" t="s">
        <v>843</v>
      </c>
      <c r="D85" s="26">
        <v>6409</v>
      </c>
      <c r="E85" s="28" t="s">
        <v>1084</v>
      </c>
      <c r="F85" s="19">
        <v>300</v>
      </c>
      <c r="G85" s="6">
        <v>302</v>
      </c>
      <c r="H85" s="6">
        <v>301.6</v>
      </c>
      <c r="I85" s="99">
        <f t="shared" si="1"/>
        <v>99.86754966887418</v>
      </c>
    </row>
    <row r="86" spans="1:9" ht="12" customHeight="1">
      <c r="A86" s="26">
        <v>1604</v>
      </c>
      <c r="B86" s="31">
        <v>102</v>
      </c>
      <c r="C86" s="26">
        <v>5193</v>
      </c>
      <c r="D86" s="26">
        <v>2221</v>
      </c>
      <c r="E86" s="437" t="s">
        <v>970</v>
      </c>
      <c r="F86" s="19">
        <v>0</v>
      </c>
      <c r="G86" s="6">
        <v>3870</v>
      </c>
      <c r="H86" s="6">
        <v>3869.7</v>
      </c>
      <c r="I86" s="99">
        <f t="shared" si="1"/>
        <v>99.9922480620155</v>
      </c>
    </row>
    <row r="87" spans="1:9" ht="12" customHeight="1">
      <c r="A87" s="26">
        <v>1070</v>
      </c>
      <c r="B87" s="31" t="s">
        <v>741</v>
      </c>
      <c r="C87" s="26" t="s">
        <v>864</v>
      </c>
      <c r="D87" s="26" t="s">
        <v>865</v>
      </c>
      <c r="E87" s="28" t="s">
        <v>997</v>
      </c>
      <c r="F87" s="19">
        <v>16</v>
      </c>
      <c r="G87" s="6">
        <v>20</v>
      </c>
      <c r="H87" s="6">
        <v>20</v>
      </c>
      <c r="I87" s="99">
        <f t="shared" si="1"/>
        <v>100</v>
      </c>
    </row>
    <row r="88" spans="1:9" ht="12" customHeight="1">
      <c r="A88" s="26">
        <v>1638</v>
      </c>
      <c r="B88" s="31">
        <v>102</v>
      </c>
      <c r="C88" s="26">
        <v>5213</v>
      </c>
      <c r="D88" s="26">
        <v>6221</v>
      </c>
      <c r="E88" s="28" t="s">
        <v>1861</v>
      </c>
      <c r="F88" s="19">
        <v>0</v>
      </c>
      <c r="G88" s="6">
        <v>40</v>
      </c>
      <c r="H88" s="6">
        <v>40</v>
      </c>
      <c r="I88" s="99">
        <f t="shared" si="1"/>
        <v>100</v>
      </c>
    </row>
    <row r="89" spans="1:9" ht="12" customHeight="1">
      <c r="A89" s="26">
        <v>1622</v>
      </c>
      <c r="B89" s="31">
        <v>102</v>
      </c>
      <c r="C89" s="26">
        <v>5222</v>
      </c>
      <c r="D89" s="26">
        <v>2140</v>
      </c>
      <c r="E89" s="28" t="s">
        <v>1490</v>
      </c>
      <c r="F89" s="19">
        <v>0</v>
      </c>
      <c r="G89" s="6">
        <v>10</v>
      </c>
      <c r="H89" s="6">
        <v>10</v>
      </c>
      <c r="I89" s="99">
        <f t="shared" si="1"/>
        <v>100</v>
      </c>
    </row>
    <row r="90" spans="1:9" ht="12" customHeight="1">
      <c r="A90" s="26">
        <v>1071</v>
      </c>
      <c r="B90" s="26">
        <v>102</v>
      </c>
      <c r="C90" s="26" t="s">
        <v>866</v>
      </c>
      <c r="D90" s="26" t="s">
        <v>865</v>
      </c>
      <c r="E90" s="28" t="s">
        <v>1105</v>
      </c>
      <c r="F90" s="19">
        <v>130</v>
      </c>
      <c r="G90" s="6">
        <v>130</v>
      </c>
      <c r="H90" s="6">
        <v>130</v>
      </c>
      <c r="I90" s="99">
        <f t="shared" si="1"/>
        <v>100</v>
      </c>
    </row>
    <row r="91" spans="1:9" ht="12" customHeight="1">
      <c r="A91" s="26">
        <v>1072</v>
      </c>
      <c r="B91" s="26">
        <v>102</v>
      </c>
      <c r="C91" s="26">
        <v>5229</v>
      </c>
      <c r="D91" s="26">
        <v>2140</v>
      </c>
      <c r="E91" s="28" t="s">
        <v>1106</v>
      </c>
      <c r="F91" s="19">
        <v>35</v>
      </c>
      <c r="G91" s="6">
        <v>36</v>
      </c>
      <c r="H91" s="6">
        <v>35.3</v>
      </c>
      <c r="I91" s="99">
        <f t="shared" si="1"/>
        <v>98.05555555555556</v>
      </c>
    </row>
    <row r="92" spans="1:9" ht="12" customHeight="1">
      <c r="A92" s="26">
        <v>1073</v>
      </c>
      <c r="B92" s="26">
        <v>102</v>
      </c>
      <c r="C92" s="26" t="s">
        <v>866</v>
      </c>
      <c r="D92" s="26" t="s">
        <v>791</v>
      </c>
      <c r="E92" s="28" t="s">
        <v>1107</v>
      </c>
      <c r="F92" s="19">
        <v>30</v>
      </c>
      <c r="G92" s="6">
        <v>30</v>
      </c>
      <c r="H92" s="6">
        <v>30</v>
      </c>
      <c r="I92" s="99">
        <f t="shared" si="1"/>
        <v>100</v>
      </c>
    </row>
    <row r="93" spans="1:9" ht="12" customHeight="1">
      <c r="A93" s="26">
        <v>1074</v>
      </c>
      <c r="B93" s="65">
        <v>102</v>
      </c>
      <c r="C93" s="32">
        <v>5229</v>
      </c>
      <c r="D93" s="32">
        <v>3322</v>
      </c>
      <c r="E93" s="2" t="s">
        <v>1108</v>
      </c>
      <c r="F93" s="19">
        <v>100</v>
      </c>
      <c r="G93" s="6">
        <v>100</v>
      </c>
      <c r="H93" s="6">
        <v>99.1</v>
      </c>
      <c r="I93" s="99">
        <f t="shared" si="1"/>
        <v>99.1</v>
      </c>
    </row>
    <row r="94" spans="1:9" ht="12" customHeight="1">
      <c r="A94" s="26">
        <v>1075</v>
      </c>
      <c r="B94" s="26">
        <v>102</v>
      </c>
      <c r="C94" s="26" t="s">
        <v>866</v>
      </c>
      <c r="D94" s="26">
        <v>3639</v>
      </c>
      <c r="E94" s="28" t="s">
        <v>1109</v>
      </c>
      <c r="F94" s="19">
        <v>160</v>
      </c>
      <c r="G94" s="6">
        <v>159</v>
      </c>
      <c r="H94" s="6">
        <v>158.1</v>
      </c>
      <c r="I94" s="99">
        <f t="shared" si="1"/>
        <v>99.43396226415095</v>
      </c>
    </row>
    <row r="95" spans="1:9" ht="12" customHeight="1">
      <c r="A95" s="26">
        <v>1076</v>
      </c>
      <c r="B95" s="31">
        <v>102</v>
      </c>
      <c r="C95" s="26">
        <v>5229</v>
      </c>
      <c r="D95" s="26">
        <v>3639</v>
      </c>
      <c r="E95" s="28" t="s">
        <v>1110</v>
      </c>
      <c r="F95" s="19">
        <v>100</v>
      </c>
      <c r="G95" s="6">
        <v>100</v>
      </c>
      <c r="H95" s="6">
        <v>99</v>
      </c>
      <c r="I95" s="99">
        <f t="shared" si="1"/>
        <v>99</v>
      </c>
    </row>
    <row r="96" spans="1:9" ht="12" customHeight="1">
      <c r="A96" s="26">
        <v>1077</v>
      </c>
      <c r="B96" s="31">
        <v>102</v>
      </c>
      <c r="C96" s="26">
        <v>5229</v>
      </c>
      <c r="D96" s="26">
        <v>3639</v>
      </c>
      <c r="E96" s="28" t="s">
        <v>1111</v>
      </c>
      <c r="F96" s="19">
        <v>100</v>
      </c>
      <c r="G96" s="6">
        <v>100</v>
      </c>
      <c r="H96" s="6">
        <v>97.6</v>
      </c>
      <c r="I96" s="99">
        <f t="shared" si="1"/>
        <v>97.6</v>
      </c>
    </row>
    <row r="97" spans="1:9" ht="12" customHeight="1">
      <c r="A97" s="26">
        <v>1078</v>
      </c>
      <c r="B97" s="31">
        <v>102</v>
      </c>
      <c r="C97" s="26">
        <v>5229</v>
      </c>
      <c r="D97" s="26">
        <v>3612</v>
      </c>
      <c r="E97" s="28" t="s">
        <v>1117</v>
      </c>
      <c r="F97" s="19">
        <v>5000</v>
      </c>
      <c r="G97" s="6">
        <v>32500</v>
      </c>
      <c r="H97" s="6">
        <v>17139.7</v>
      </c>
      <c r="I97" s="99">
        <f t="shared" si="1"/>
        <v>52.73753846153847</v>
      </c>
    </row>
    <row r="98" spans="1:9" ht="12" customHeight="1">
      <c r="A98" s="26">
        <v>1635</v>
      </c>
      <c r="B98" s="31">
        <v>102</v>
      </c>
      <c r="C98" s="26">
        <v>5321</v>
      </c>
      <c r="D98" s="26">
        <v>6409</v>
      </c>
      <c r="E98" s="28" t="s">
        <v>1497</v>
      </c>
      <c r="F98" s="19">
        <v>0</v>
      </c>
      <c r="G98" s="6">
        <v>20</v>
      </c>
      <c r="H98" s="6">
        <v>20</v>
      </c>
      <c r="I98" s="99">
        <f t="shared" si="1"/>
        <v>100</v>
      </c>
    </row>
    <row r="99" spans="1:9" ht="12" customHeight="1">
      <c r="A99" s="26">
        <v>1607</v>
      </c>
      <c r="B99" s="31">
        <v>102</v>
      </c>
      <c r="C99" s="26">
        <v>5341</v>
      </c>
      <c r="D99" s="26">
        <v>3612</v>
      </c>
      <c r="E99" s="28" t="s">
        <v>1862</v>
      </c>
      <c r="F99" s="19">
        <v>0</v>
      </c>
      <c r="G99" s="6">
        <v>9748</v>
      </c>
      <c r="H99" s="6">
        <v>7530.1</v>
      </c>
      <c r="I99" s="99">
        <f t="shared" si="1"/>
        <v>77.24764054164957</v>
      </c>
    </row>
    <row r="100" spans="1:9" ht="12" customHeight="1">
      <c r="A100" s="26">
        <v>1079</v>
      </c>
      <c r="B100" s="31">
        <v>102</v>
      </c>
      <c r="C100" s="26">
        <v>5499</v>
      </c>
      <c r="D100" s="26">
        <v>3612</v>
      </c>
      <c r="E100" s="28" t="s">
        <v>1118</v>
      </c>
      <c r="F100" s="19">
        <v>5000</v>
      </c>
      <c r="G100" s="6">
        <v>55264</v>
      </c>
      <c r="H100" s="6">
        <v>25315.9</v>
      </c>
      <c r="I100" s="99">
        <f t="shared" si="1"/>
        <v>45.80902576722641</v>
      </c>
    </row>
    <row r="101" spans="1:9" ht="12" customHeight="1">
      <c r="A101" s="26">
        <v>1080</v>
      </c>
      <c r="B101" s="31">
        <v>102</v>
      </c>
      <c r="C101" s="26">
        <v>5499</v>
      </c>
      <c r="D101" s="26">
        <v>6409</v>
      </c>
      <c r="E101" s="28" t="s">
        <v>1119</v>
      </c>
      <c r="F101" s="19">
        <v>100</v>
      </c>
      <c r="G101" s="6">
        <v>100</v>
      </c>
      <c r="H101" s="6">
        <v>15</v>
      </c>
      <c r="I101" s="99">
        <f t="shared" si="1"/>
        <v>15</v>
      </c>
    </row>
    <row r="102" spans="1:9" ht="12" customHeight="1">
      <c r="A102" s="26">
        <v>1081</v>
      </c>
      <c r="B102" s="31">
        <v>102</v>
      </c>
      <c r="C102" s="26">
        <v>5361</v>
      </c>
      <c r="D102" s="26">
        <v>6171</v>
      </c>
      <c r="E102" s="28" t="s">
        <v>868</v>
      </c>
      <c r="F102" s="19">
        <v>320</v>
      </c>
      <c r="G102" s="6">
        <v>40.2</v>
      </c>
      <c r="H102" s="6">
        <v>27.6</v>
      </c>
      <c r="I102" s="99">
        <f t="shared" si="1"/>
        <v>68.65671641791045</v>
      </c>
    </row>
    <row r="103" spans="1:9" ht="12" customHeight="1">
      <c r="A103" s="26">
        <v>1082</v>
      </c>
      <c r="B103" s="31">
        <v>102</v>
      </c>
      <c r="C103" s="26">
        <v>5362</v>
      </c>
      <c r="D103" s="26">
        <v>6409</v>
      </c>
      <c r="E103" s="28" t="s">
        <v>867</v>
      </c>
      <c r="F103" s="19">
        <v>5</v>
      </c>
      <c r="G103" s="6">
        <v>68</v>
      </c>
      <c r="H103" s="6">
        <v>67.8</v>
      </c>
      <c r="I103" s="99">
        <f t="shared" si="1"/>
        <v>99.70588235294117</v>
      </c>
    </row>
    <row r="104" spans="1:9" ht="12" customHeight="1">
      <c r="A104" s="26">
        <v>1083</v>
      </c>
      <c r="B104" s="31">
        <v>102</v>
      </c>
      <c r="C104" s="26">
        <v>5362</v>
      </c>
      <c r="D104" s="26">
        <v>6409</v>
      </c>
      <c r="E104" s="28" t="s">
        <v>1527</v>
      </c>
      <c r="F104" s="19">
        <v>217</v>
      </c>
      <c r="G104" s="6">
        <v>242</v>
      </c>
      <c r="H104" s="6">
        <v>241.2</v>
      </c>
      <c r="I104" s="99">
        <f t="shared" si="1"/>
        <v>99.6694214876033</v>
      </c>
    </row>
    <row r="105" spans="1:9" ht="12" customHeight="1">
      <c r="A105" s="26">
        <v>1625</v>
      </c>
      <c r="B105" s="31">
        <v>102</v>
      </c>
      <c r="C105" s="26">
        <v>5362</v>
      </c>
      <c r="D105" s="26">
        <v>6409</v>
      </c>
      <c r="E105" s="28" t="s">
        <v>381</v>
      </c>
      <c r="F105" s="19">
        <v>0</v>
      </c>
      <c r="G105" s="6">
        <v>0</v>
      </c>
      <c r="H105" s="6">
        <v>46406.4</v>
      </c>
      <c r="I105" s="570" t="s">
        <v>758</v>
      </c>
    </row>
    <row r="106" spans="1:9" ht="12" customHeight="1">
      <c r="A106" s="26">
        <v>1559</v>
      </c>
      <c r="B106" s="31">
        <v>102</v>
      </c>
      <c r="C106" s="26">
        <v>5364</v>
      </c>
      <c r="D106" s="26">
        <v>6402</v>
      </c>
      <c r="E106" s="28" t="s">
        <v>1120</v>
      </c>
      <c r="F106" s="19">
        <v>0</v>
      </c>
      <c r="G106" s="6">
        <v>1829.2</v>
      </c>
      <c r="H106" s="6">
        <v>1829.2</v>
      </c>
      <c r="I106" s="99">
        <f t="shared" si="1"/>
        <v>100</v>
      </c>
    </row>
    <row r="107" spans="1:9" ht="12" customHeight="1">
      <c r="A107" s="26">
        <v>1084</v>
      </c>
      <c r="B107" s="26">
        <v>102</v>
      </c>
      <c r="C107" s="26">
        <v>5909</v>
      </c>
      <c r="D107" s="26">
        <v>3612</v>
      </c>
      <c r="E107" s="28" t="s">
        <v>1121</v>
      </c>
      <c r="F107" s="44">
        <v>2400</v>
      </c>
      <c r="G107" s="11">
        <v>2477</v>
      </c>
      <c r="H107" s="11">
        <v>2476.3</v>
      </c>
      <c r="I107" s="99">
        <f t="shared" si="1"/>
        <v>99.97174000807429</v>
      </c>
    </row>
    <row r="108" spans="1:9" ht="12" customHeight="1">
      <c r="A108" s="26">
        <v>1085</v>
      </c>
      <c r="B108" s="31">
        <v>102</v>
      </c>
      <c r="C108" s="26">
        <v>5901</v>
      </c>
      <c r="D108" s="26">
        <v>6409</v>
      </c>
      <c r="E108" s="28" t="s">
        <v>1122</v>
      </c>
      <c r="F108" s="19">
        <v>2817</v>
      </c>
      <c r="G108" s="6">
        <v>0</v>
      </c>
      <c r="H108" s="6">
        <v>0</v>
      </c>
      <c r="I108" s="570" t="s">
        <v>758</v>
      </c>
    </row>
    <row r="109" spans="1:9" ht="12" customHeight="1">
      <c r="A109" s="26">
        <v>1568</v>
      </c>
      <c r="B109" s="31">
        <v>102</v>
      </c>
      <c r="C109" s="26">
        <v>5901</v>
      </c>
      <c r="D109" s="26">
        <v>6409</v>
      </c>
      <c r="E109" s="28" t="s">
        <v>1123</v>
      </c>
      <c r="F109" s="19">
        <v>0</v>
      </c>
      <c r="G109" s="6">
        <v>40.9</v>
      </c>
      <c r="H109" s="6">
        <v>0</v>
      </c>
      <c r="I109" s="99">
        <f t="shared" si="1"/>
        <v>0</v>
      </c>
    </row>
    <row r="110" spans="1:9" ht="12" customHeight="1">
      <c r="A110" s="26">
        <v>1549</v>
      </c>
      <c r="B110" s="31">
        <v>102</v>
      </c>
      <c r="C110" s="26">
        <v>5909</v>
      </c>
      <c r="D110" s="26">
        <v>6409</v>
      </c>
      <c r="E110" s="28" t="s">
        <v>380</v>
      </c>
      <c r="F110" s="19">
        <v>0</v>
      </c>
      <c r="G110" s="6">
        <v>0</v>
      </c>
      <c r="H110" s="6">
        <v>419.8</v>
      </c>
      <c r="I110" s="570" t="s">
        <v>758</v>
      </c>
    </row>
    <row r="111" spans="1:9" ht="12" customHeight="1">
      <c r="A111" s="26">
        <v>1636</v>
      </c>
      <c r="B111" s="31">
        <v>102</v>
      </c>
      <c r="C111" s="26">
        <v>5363</v>
      </c>
      <c r="D111" s="26">
        <v>6409</v>
      </c>
      <c r="E111" s="28" t="s">
        <v>1860</v>
      </c>
      <c r="F111" s="19">
        <v>0</v>
      </c>
      <c r="G111" s="6">
        <v>9</v>
      </c>
      <c r="H111" s="6">
        <v>8.7</v>
      </c>
      <c r="I111" s="99">
        <f>(H111/G111)*100</f>
        <v>96.66666666666666</v>
      </c>
    </row>
    <row r="112" spans="1:9" ht="13.5" customHeight="1">
      <c r="A112" s="26"/>
      <c r="B112" s="21" t="s">
        <v>633</v>
      </c>
      <c r="C112" s="22"/>
      <c r="D112" s="20"/>
      <c r="E112" s="29" t="s">
        <v>620</v>
      </c>
      <c r="F112" s="23">
        <f>SUBTOTAL(9,F75:F109)</f>
        <v>47137</v>
      </c>
      <c r="G112" s="7">
        <f>SUBTOTAL(9,G75:G111)</f>
        <v>137362.30000000002</v>
      </c>
      <c r="H112" s="7">
        <f>SUBTOTAL(9,H75:H111)</f>
        <v>147324</v>
      </c>
      <c r="I112" s="101">
        <f t="shared" si="1"/>
        <v>107.25213541124457</v>
      </c>
    </row>
    <row r="113" spans="1:9" ht="12" customHeight="1">
      <c r="A113" s="59">
        <v>1086</v>
      </c>
      <c r="B113" s="59">
        <v>104</v>
      </c>
      <c r="C113" s="59">
        <v>5137</v>
      </c>
      <c r="D113" s="59">
        <v>3319</v>
      </c>
      <c r="E113" s="60" t="s">
        <v>1124</v>
      </c>
      <c r="F113" s="80">
        <v>10</v>
      </c>
      <c r="G113" s="91">
        <v>65.5</v>
      </c>
      <c r="H113" s="91">
        <v>65.4</v>
      </c>
      <c r="I113" s="99">
        <f t="shared" si="1"/>
        <v>99.84732824427482</v>
      </c>
    </row>
    <row r="114" spans="1:9" ht="12" customHeight="1">
      <c r="A114" s="59">
        <v>1087</v>
      </c>
      <c r="B114" s="59" t="s">
        <v>869</v>
      </c>
      <c r="C114" s="59" t="s">
        <v>826</v>
      </c>
      <c r="D114" s="59">
        <v>3319</v>
      </c>
      <c r="E114" s="28" t="s">
        <v>1076</v>
      </c>
      <c r="F114" s="80">
        <v>75</v>
      </c>
      <c r="G114" s="91">
        <v>26.5</v>
      </c>
      <c r="H114" s="91">
        <v>26.4</v>
      </c>
      <c r="I114" s="99">
        <f t="shared" si="1"/>
        <v>99.62264150943396</v>
      </c>
    </row>
    <row r="115" spans="1:9" ht="12" customHeight="1">
      <c r="A115" s="59">
        <v>1088</v>
      </c>
      <c r="B115" s="59">
        <v>104</v>
      </c>
      <c r="C115" s="59">
        <v>5164</v>
      </c>
      <c r="D115" s="59">
        <v>3319</v>
      </c>
      <c r="E115" s="60" t="s">
        <v>839</v>
      </c>
      <c r="F115" s="80">
        <v>50</v>
      </c>
      <c r="G115" s="91">
        <v>58</v>
      </c>
      <c r="H115" s="91">
        <v>57.7</v>
      </c>
      <c r="I115" s="99">
        <f t="shared" si="1"/>
        <v>99.48275862068967</v>
      </c>
    </row>
    <row r="116" spans="1:9" ht="12" customHeight="1">
      <c r="A116" s="59">
        <v>1089</v>
      </c>
      <c r="B116" s="59">
        <v>104</v>
      </c>
      <c r="C116" s="59">
        <v>5166</v>
      </c>
      <c r="D116" s="59">
        <v>6171</v>
      </c>
      <c r="E116" s="60" t="s">
        <v>855</v>
      </c>
      <c r="F116" s="80">
        <v>10</v>
      </c>
      <c r="G116" s="91">
        <v>0</v>
      </c>
      <c r="H116" s="91">
        <v>0</v>
      </c>
      <c r="I116" s="570" t="s">
        <v>758</v>
      </c>
    </row>
    <row r="117" spans="1:9" ht="12" customHeight="1">
      <c r="A117" s="59">
        <v>1090</v>
      </c>
      <c r="B117" s="59">
        <v>104</v>
      </c>
      <c r="C117" s="59" t="s">
        <v>843</v>
      </c>
      <c r="D117" s="59">
        <v>3319</v>
      </c>
      <c r="E117" s="60" t="s">
        <v>1127</v>
      </c>
      <c r="F117" s="79">
        <v>200</v>
      </c>
      <c r="G117" s="92">
        <v>199</v>
      </c>
      <c r="H117" s="92">
        <v>199</v>
      </c>
      <c r="I117" s="99">
        <f t="shared" si="1"/>
        <v>100</v>
      </c>
    </row>
    <row r="118" spans="1:9" ht="12" customHeight="1">
      <c r="A118" s="59">
        <v>1091</v>
      </c>
      <c r="B118" s="59">
        <v>104</v>
      </c>
      <c r="C118" s="59" t="s">
        <v>843</v>
      </c>
      <c r="D118" s="59" t="s">
        <v>772</v>
      </c>
      <c r="E118" s="60" t="s">
        <v>1128</v>
      </c>
      <c r="F118" s="79">
        <v>25</v>
      </c>
      <c r="G118" s="92">
        <v>19.5</v>
      </c>
      <c r="H118" s="92">
        <v>19.2</v>
      </c>
      <c r="I118" s="99">
        <f t="shared" si="1"/>
        <v>98.46153846153845</v>
      </c>
    </row>
    <row r="119" spans="1:9" ht="12" customHeight="1">
      <c r="A119" s="59">
        <v>1092</v>
      </c>
      <c r="B119" s="59">
        <v>104</v>
      </c>
      <c r="C119" s="59" t="s">
        <v>843</v>
      </c>
      <c r="D119" s="59" t="s">
        <v>772</v>
      </c>
      <c r="E119" s="60" t="s">
        <v>1129</v>
      </c>
      <c r="F119" s="79">
        <v>20</v>
      </c>
      <c r="G119" s="92">
        <v>46.5</v>
      </c>
      <c r="H119" s="92">
        <v>46.1</v>
      </c>
      <c r="I119" s="99">
        <f t="shared" si="1"/>
        <v>99.13978494623656</v>
      </c>
    </row>
    <row r="120" spans="1:9" ht="12" customHeight="1">
      <c r="A120" s="59">
        <v>1093</v>
      </c>
      <c r="B120" s="59">
        <v>104</v>
      </c>
      <c r="C120" s="59" t="s">
        <v>843</v>
      </c>
      <c r="D120" s="59" t="s">
        <v>772</v>
      </c>
      <c r="E120" s="60" t="s">
        <v>1130</v>
      </c>
      <c r="F120" s="79">
        <v>45</v>
      </c>
      <c r="G120" s="92">
        <v>0</v>
      </c>
      <c r="H120" s="92">
        <v>0</v>
      </c>
      <c r="I120" s="570" t="s">
        <v>758</v>
      </c>
    </row>
    <row r="121" spans="1:9" ht="12" customHeight="1">
      <c r="A121" s="59">
        <v>1094</v>
      </c>
      <c r="B121" s="59">
        <v>104</v>
      </c>
      <c r="C121" s="59" t="s">
        <v>843</v>
      </c>
      <c r="D121" s="59" t="s">
        <v>772</v>
      </c>
      <c r="E121" s="60" t="s">
        <v>1131</v>
      </c>
      <c r="F121" s="79">
        <v>60</v>
      </c>
      <c r="G121" s="92">
        <v>34.5</v>
      </c>
      <c r="H121" s="92">
        <v>34</v>
      </c>
      <c r="I121" s="99">
        <f t="shared" si="1"/>
        <v>98.55072463768117</v>
      </c>
    </row>
    <row r="122" spans="1:9" ht="12" customHeight="1">
      <c r="A122" s="59">
        <v>1095</v>
      </c>
      <c r="B122" s="59">
        <v>104</v>
      </c>
      <c r="C122" s="59" t="s">
        <v>843</v>
      </c>
      <c r="D122" s="59" t="s">
        <v>772</v>
      </c>
      <c r="E122" s="60" t="s">
        <v>1132</v>
      </c>
      <c r="F122" s="79">
        <v>30</v>
      </c>
      <c r="G122" s="92">
        <v>53.5</v>
      </c>
      <c r="H122" s="92">
        <v>53.3</v>
      </c>
      <c r="I122" s="99">
        <f t="shared" si="1"/>
        <v>99.62616822429906</v>
      </c>
    </row>
    <row r="123" spans="1:9" ht="12" customHeight="1">
      <c r="A123" s="59">
        <v>1096</v>
      </c>
      <c r="B123" s="59">
        <v>104</v>
      </c>
      <c r="C123" s="59" t="s">
        <v>843</v>
      </c>
      <c r="D123" s="59" t="s">
        <v>772</v>
      </c>
      <c r="E123" s="60" t="s">
        <v>1133</v>
      </c>
      <c r="F123" s="79">
        <v>78</v>
      </c>
      <c r="G123" s="92">
        <v>78</v>
      </c>
      <c r="H123" s="92">
        <v>78</v>
      </c>
      <c r="I123" s="99">
        <f t="shared" si="1"/>
        <v>100</v>
      </c>
    </row>
    <row r="124" spans="1:9" ht="12" customHeight="1">
      <c r="A124" s="59">
        <v>1097</v>
      </c>
      <c r="B124" s="59">
        <v>104</v>
      </c>
      <c r="C124" s="59" t="s">
        <v>843</v>
      </c>
      <c r="D124" s="59" t="s">
        <v>772</v>
      </c>
      <c r="E124" s="60" t="s">
        <v>1134</v>
      </c>
      <c r="F124" s="79">
        <v>70</v>
      </c>
      <c r="G124" s="92">
        <v>32</v>
      </c>
      <c r="H124" s="92">
        <v>31.8</v>
      </c>
      <c r="I124" s="99">
        <f t="shared" si="1"/>
        <v>99.375</v>
      </c>
    </row>
    <row r="125" spans="1:9" ht="12" customHeight="1">
      <c r="A125" s="59">
        <v>1098</v>
      </c>
      <c r="B125" s="59">
        <v>104</v>
      </c>
      <c r="C125" s="59" t="s">
        <v>843</v>
      </c>
      <c r="D125" s="59" t="s">
        <v>772</v>
      </c>
      <c r="E125" s="60" t="s">
        <v>1135</v>
      </c>
      <c r="F125" s="79">
        <v>740</v>
      </c>
      <c r="G125" s="92">
        <v>942</v>
      </c>
      <c r="H125" s="92">
        <v>941.7</v>
      </c>
      <c r="I125" s="99">
        <f t="shared" si="1"/>
        <v>99.96815286624205</v>
      </c>
    </row>
    <row r="126" spans="1:9" ht="12" customHeight="1">
      <c r="A126" s="59">
        <v>1099</v>
      </c>
      <c r="B126" s="59">
        <v>104</v>
      </c>
      <c r="C126" s="59" t="s">
        <v>843</v>
      </c>
      <c r="D126" s="59" t="s">
        <v>772</v>
      </c>
      <c r="E126" s="60" t="s">
        <v>1136</v>
      </c>
      <c r="F126" s="79">
        <v>63</v>
      </c>
      <c r="G126" s="92">
        <v>166.5</v>
      </c>
      <c r="H126" s="92">
        <v>165.8</v>
      </c>
      <c r="I126" s="99">
        <f t="shared" si="1"/>
        <v>99.57957957957959</v>
      </c>
    </row>
    <row r="127" spans="1:9" ht="12" customHeight="1">
      <c r="A127" s="59">
        <v>1100</v>
      </c>
      <c r="B127" s="59">
        <v>104</v>
      </c>
      <c r="C127" s="59" t="s">
        <v>843</v>
      </c>
      <c r="D127" s="59" t="s">
        <v>772</v>
      </c>
      <c r="E127" s="60" t="s">
        <v>1137</v>
      </c>
      <c r="F127" s="79">
        <v>48</v>
      </c>
      <c r="G127" s="92">
        <v>13</v>
      </c>
      <c r="H127" s="92">
        <v>13</v>
      </c>
      <c r="I127" s="99">
        <f t="shared" si="1"/>
        <v>100</v>
      </c>
    </row>
    <row r="128" spans="1:9" ht="12" customHeight="1">
      <c r="A128" s="59">
        <v>1101</v>
      </c>
      <c r="B128" s="59">
        <v>104</v>
      </c>
      <c r="C128" s="59" t="s">
        <v>843</v>
      </c>
      <c r="D128" s="59" t="s">
        <v>772</v>
      </c>
      <c r="E128" s="60" t="s">
        <v>1138</v>
      </c>
      <c r="F128" s="79">
        <v>25</v>
      </c>
      <c r="G128" s="92">
        <v>149</v>
      </c>
      <c r="H128" s="92">
        <v>149</v>
      </c>
      <c r="I128" s="99">
        <f t="shared" si="1"/>
        <v>100</v>
      </c>
    </row>
    <row r="129" spans="1:9" ht="12" customHeight="1">
      <c r="A129" s="59">
        <v>1102</v>
      </c>
      <c r="B129" s="59">
        <v>104</v>
      </c>
      <c r="C129" s="59" t="s">
        <v>843</v>
      </c>
      <c r="D129" s="59">
        <v>3319</v>
      </c>
      <c r="E129" s="60" t="s">
        <v>1139</v>
      </c>
      <c r="F129" s="79">
        <v>15</v>
      </c>
      <c r="G129" s="92">
        <v>16</v>
      </c>
      <c r="H129" s="92">
        <v>16</v>
      </c>
      <c r="I129" s="99">
        <f t="shared" si="1"/>
        <v>100</v>
      </c>
    </row>
    <row r="130" spans="1:9" ht="12" customHeight="1">
      <c r="A130" s="59">
        <v>1103</v>
      </c>
      <c r="B130" s="59">
        <v>104</v>
      </c>
      <c r="C130" s="59">
        <v>5169</v>
      </c>
      <c r="D130" s="59">
        <v>3319</v>
      </c>
      <c r="E130" s="60" t="s">
        <v>1140</v>
      </c>
      <c r="F130" s="79">
        <v>100</v>
      </c>
      <c r="G130" s="92">
        <v>135.5</v>
      </c>
      <c r="H130" s="92">
        <v>135.2</v>
      </c>
      <c r="I130" s="99">
        <f t="shared" si="1"/>
        <v>99.77859778597785</v>
      </c>
    </row>
    <row r="131" spans="1:9" ht="12" customHeight="1">
      <c r="A131" s="59">
        <v>1104</v>
      </c>
      <c r="B131" s="59">
        <v>104</v>
      </c>
      <c r="C131" s="59" t="s">
        <v>843</v>
      </c>
      <c r="D131" s="59" t="s">
        <v>772</v>
      </c>
      <c r="E131" s="60" t="s">
        <v>1141</v>
      </c>
      <c r="F131" s="79">
        <v>120</v>
      </c>
      <c r="G131" s="92">
        <v>120</v>
      </c>
      <c r="H131" s="92">
        <v>120</v>
      </c>
      <c r="I131" s="99">
        <f t="shared" si="1"/>
        <v>100</v>
      </c>
    </row>
    <row r="132" spans="1:9" ht="12" customHeight="1">
      <c r="A132" s="59">
        <v>1105</v>
      </c>
      <c r="B132" s="59">
        <v>104</v>
      </c>
      <c r="C132" s="59" t="s">
        <v>843</v>
      </c>
      <c r="D132" s="59" t="s">
        <v>772</v>
      </c>
      <c r="E132" s="60" t="s">
        <v>1142</v>
      </c>
      <c r="F132" s="79">
        <v>60</v>
      </c>
      <c r="G132" s="92">
        <v>9</v>
      </c>
      <c r="H132" s="92">
        <v>8.5</v>
      </c>
      <c r="I132" s="99">
        <f t="shared" si="1"/>
        <v>94.44444444444444</v>
      </c>
    </row>
    <row r="133" spans="1:9" ht="12" customHeight="1">
      <c r="A133" s="59">
        <v>1106</v>
      </c>
      <c r="B133" s="59">
        <v>104</v>
      </c>
      <c r="C133" s="59">
        <v>5169</v>
      </c>
      <c r="D133" s="59">
        <v>3319</v>
      </c>
      <c r="E133" s="60" t="s">
        <v>1143</v>
      </c>
      <c r="F133" s="79">
        <v>125</v>
      </c>
      <c r="G133" s="92">
        <v>125</v>
      </c>
      <c r="H133" s="92">
        <v>125</v>
      </c>
      <c r="I133" s="99">
        <f t="shared" si="1"/>
        <v>100</v>
      </c>
    </row>
    <row r="134" spans="1:9" ht="12" customHeight="1">
      <c r="A134" s="59">
        <v>1107</v>
      </c>
      <c r="B134" s="59">
        <v>104</v>
      </c>
      <c r="C134" s="59">
        <v>5169</v>
      </c>
      <c r="D134" s="59">
        <v>3319</v>
      </c>
      <c r="E134" s="60" t="s">
        <v>1144</v>
      </c>
      <c r="F134" s="79">
        <v>60</v>
      </c>
      <c r="G134" s="92">
        <v>60</v>
      </c>
      <c r="H134" s="92">
        <v>60</v>
      </c>
      <c r="I134" s="99">
        <f t="shared" si="1"/>
        <v>100</v>
      </c>
    </row>
    <row r="135" spans="1:9" ht="12" customHeight="1">
      <c r="A135" s="59">
        <v>1108</v>
      </c>
      <c r="B135" s="59">
        <v>104</v>
      </c>
      <c r="C135" s="59">
        <v>5169</v>
      </c>
      <c r="D135" s="59">
        <v>3319</v>
      </c>
      <c r="E135" s="60" t="s">
        <v>1145</v>
      </c>
      <c r="F135" s="79">
        <v>110</v>
      </c>
      <c r="G135" s="92">
        <v>98.5</v>
      </c>
      <c r="H135" s="92">
        <v>98.1</v>
      </c>
      <c r="I135" s="99">
        <f t="shared" si="1"/>
        <v>99.59390862944161</v>
      </c>
    </row>
    <row r="136" spans="1:9" ht="12" customHeight="1">
      <c r="A136" s="59">
        <v>1109</v>
      </c>
      <c r="B136" s="59">
        <v>104</v>
      </c>
      <c r="C136" s="59">
        <v>5169</v>
      </c>
      <c r="D136" s="59">
        <v>3319</v>
      </c>
      <c r="E136" s="60" t="s">
        <v>1146</v>
      </c>
      <c r="F136" s="79">
        <v>50</v>
      </c>
      <c r="G136" s="92">
        <v>42.5</v>
      </c>
      <c r="H136" s="92">
        <v>42.4</v>
      </c>
      <c r="I136" s="99">
        <f t="shared" si="1"/>
        <v>99.76470588235293</v>
      </c>
    </row>
    <row r="137" spans="1:9" ht="12" customHeight="1">
      <c r="A137" s="59">
        <v>1110</v>
      </c>
      <c r="B137" s="59">
        <v>104</v>
      </c>
      <c r="C137" s="59">
        <v>5171</v>
      </c>
      <c r="D137" s="59">
        <v>3329</v>
      </c>
      <c r="E137" s="61" t="s">
        <v>902</v>
      </c>
      <c r="F137" s="79">
        <v>90</v>
      </c>
      <c r="G137" s="92">
        <v>54</v>
      </c>
      <c r="H137" s="92">
        <v>53.7</v>
      </c>
      <c r="I137" s="99">
        <f t="shared" si="1"/>
        <v>99.44444444444444</v>
      </c>
    </row>
    <row r="138" spans="1:9" ht="12" customHeight="1">
      <c r="A138" s="59">
        <v>1111</v>
      </c>
      <c r="B138" s="59" t="s">
        <v>869</v>
      </c>
      <c r="C138" s="59" t="s">
        <v>850</v>
      </c>
      <c r="D138" s="59">
        <v>3319</v>
      </c>
      <c r="E138" s="60" t="s">
        <v>851</v>
      </c>
      <c r="F138" s="79">
        <v>15</v>
      </c>
      <c r="G138" s="92">
        <v>38</v>
      </c>
      <c r="H138" s="92">
        <v>37.9</v>
      </c>
      <c r="I138" s="99">
        <f t="shared" si="1"/>
        <v>99.73684210526315</v>
      </c>
    </row>
    <row r="139" spans="1:9" ht="12" customHeight="1">
      <c r="A139" s="59">
        <v>1112</v>
      </c>
      <c r="B139" s="59">
        <v>104</v>
      </c>
      <c r="C139" s="59">
        <v>5212</v>
      </c>
      <c r="D139" s="59">
        <v>3392</v>
      </c>
      <c r="E139" s="28" t="s">
        <v>1147</v>
      </c>
      <c r="F139" s="81">
        <v>650</v>
      </c>
      <c r="G139" s="93">
        <v>455</v>
      </c>
      <c r="H139" s="93">
        <v>455</v>
      </c>
      <c r="I139" s="99">
        <f t="shared" si="1"/>
        <v>100</v>
      </c>
    </row>
    <row r="140" spans="1:9" ht="12" customHeight="1">
      <c r="A140" s="59">
        <v>1113</v>
      </c>
      <c r="B140" s="59" t="s">
        <v>869</v>
      </c>
      <c r="C140" s="59">
        <v>5213</v>
      </c>
      <c r="D140" s="59">
        <v>3349</v>
      </c>
      <c r="E140" s="60" t="s">
        <v>1148</v>
      </c>
      <c r="F140" s="81">
        <v>240</v>
      </c>
      <c r="G140" s="93">
        <v>240</v>
      </c>
      <c r="H140" s="93">
        <v>240</v>
      </c>
      <c r="I140" s="99">
        <f t="shared" si="1"/>
        <v>100</v>
      </c>
    </row>
    <row r="141" spans="1:9" ht="12" customHeight="1">
      <c r="A141" s="59">
        <v>1114</v>
      </c>
      <c r="B141" s="59">
        <v>104</v>
      </c>
      <c r="C141" s="59">
        <v>5213</v>
      </c>
      <c r="D141" s="59">
        <v>3392</v>
      </c>
      <c r="E141" s="61" t="s">
        <v>992</v>
      </c>
      <c r="F141" s="81">
        <v>350</v>
      </c>
      <c r="G141" s="93">
        <v>350</v>
      </c>
      <c r="H141" s="93">
        <v>350</v>
      </c>
      <c r="I141" s="99">
        <f t="shared" si="1"/>
        <v>100</v>
      </c>
    </row>
    <row r="142" spans="1:9" ht="12" customHeight="1">
      <c r="A142" s="59">
        <v>1115</v>
      </c>
      <c r="B142" s="59">
        <v>104</v>
      </c>
      <c r="C142" s="59">
        <v>5213</v>
      </c>
      <c r="D142" s="59">
        <v>3392</v>
      </c>
      <c r="E142" s="61" t="s">
        <v>993</v>
      </c>
      <c r="F142" s="81">
        <v>150</v>
      </c>
      <c r="G142" s="93">
        <v>100</v>
      </c>
      <c r="H142" s="93">
        <v>100</v>
      </c>
      <c r="I142" s="99">
        <f t="shared" si="1"/>
        <v>100</v>
      </c>
    </row>
    <row r="143" spans="1:9" ht="12" customHeight="1">
      <c r="A143" s="59">
        <v>1116</v>
      </c>
      <c r="B143" s="59">
        <v>104</v>
      </c>
      <c r="C143" s="59">
        <v>5213</v>
      </c>
      <c r="D143" s="59">
        <v>3392</v>
      </c>
      <c r="E143" s="61" t="s">
        <v>994</v>
      </c>
      <c r="F143" s="81">
        <v>50</v>
      </c>
      <c r="G143" s="93">
        <v>50</v>
      </c>
      <c r="H143" s="93">
        <v>50</v>
      </c>
      <c r="I143" s="99">
        <f t="shared" si="1"/>
        <v>100</v>
      </c>
    </row>
    <row r="144" spans="1:9" ht="12" customHeight="1">
      <c r="A144" s="59">
        <v>1117</v>
      </c>
      <c r="B144" s="59">
        <v>104</v>
      </c>
      <c r="C144" s="59">
        <v>5222</v>
      </c>
      <c r="D144" s="59">
        <v>3319</v>
      </c>
      <c r="E144" s="60" t="s">
        <v>1149</v>
      </c>
      <c r="F144" s="79">
        <v>150</v>
      </c>
      <c r="G144" s="92">
        <v>150</v>
      </c>
      <c r="H144" s="92">
        <v>150</v>
      </c>
      <c r="I144" s="99">
        <f t="shared" si="1"/>
        <v>100</v>
      </c>
    </row>
    <row r="145" spans="1:9" ht="12" customHeight="1">
      <c r="A145" s="59">
        <v>1118</v>
      </c>
      <c r="B145" s="59">
        <v>104</v>
      </c>
      <c r="C145" s="59">
        <v>5222</v>
      </c>
      <c r="D145" s="59">
        <v>3392</v>
      </c>
      <c r="E145" s="61" t="s">
        <v>1150</v>
      </c>
      <c r="F145" s="81">
        <v>20</v>
      </c>
      <c r="G145" s="93">
        <v>20</v>
      </c>
      <c r="H145" s="93">
        <v>20</v>
      </c>
      <c r="I145" s="99">
        <f t="shared" si="1"/>
        <v>100</v>
      </c>
    </row>
    <row r="146" spans="1:9" ht="12" customHeight="1">
      <c r="A146" s="59">
        <v>1119</v>
      </c>
      <c r="B146" s="59">
        <v>104</v>
      </c>
      <c r="C146" s="59">
        <v>5222</v>
      </c>
      <c r="D146" s="59">
        <v>3392</v>
      </c>
      <c r="E146" s="1" t="s">
        <v>938</v>
      </c>
      <c r="F146" s="81">
        <v>590</v>
      </c>
      <c r="G146" s="93">
        <v>602</v>
      </c>
      <c r="H146" s="93">
        <v>602</v>
      </c>
      <c r="I146" s="99">
        <f t="shared" si="1"/>
        <v>100</v>
      </c>
    </row>
    <row r="147" spans="1:9" ht="12" customHeight="1">
      <c r="A147" s="59">
        <v>1120</v>
      </c>
      <c r="B147" s="59">
        <v>104</v>
      </c>
      <c r="C147" s="59">
        <v>5222</v>
      </c>
      <c r="D147" s="59">
        <v>3392</v>
      </c>
      <c r="E147" s="60" t="s">
        <v>905</v>
      </c>
      <c r="F147" s="81">
        <v>400</v>
      </c>
      <c r="G147" s="93">
        <v>133</v>
      </c>
      <c r="H147" s="93">
        <v>133</v>
      </c>
      <c r="I147" s="99">
        <f t="shared" si="1"/>
        <v>100</v>
      </c>
    </row>
    <row r="148" spans="1:9" ht="12" customHeight="1">
      <c r="A148" s="59">
        <v>1121</v>
      </c>
      <c r="B148" s="59">
        <v>104</v>
      </c>
      <c r="C148" s="59">
        <v>5222</v>
      </c>
      <c r="D148" s="59">
        <v>3392</v>
      </c>
      <c r="E148" s="60" t="s">
        <v>1579</v>
      </c>
      <c r="F148" s="81">
        <v>25</v>
      </c>
      <c r="G148" s="93">
        <v>25</v>
      </c>
      <c r="H148" s="93">
        <v>25</v>
      </c>
      <c r="I148" s="99">
        <f t="shared" si="1"/>
        <v>100</v>
      </c>
    </row>
    <row r="149" spans="1:9" ht="12" customHeight="1">
      <c r="A149" s="59">
        <v>1122</v>
      </c>
      <c r="B149" s="59">
        <v>104</v>
      </c>
      <c r="C149" s="59">
        <v>5222</v>
      </c>
      <c r="D149" s="59">
        <v>3392</v>
      </c>
      <c r="E149" s="60" t="s">
        <v>1014</v>
      </c>
      <c r="F149" s="81">
        <v>100</v>
      </c>
      <c r="G149" s="93">
        <v>100</v>
      </c>
      <c r="H149" s="93">
        <v>100</v>
      </c>
      <c r="I149" s="99">
        <f t="shared" si="1"/>
        <v>100</v>
      </c>
    </row>
    <row r="150" spans="1:9" ht="12" customHeight="1">
      <c r="A150" s="59">
        <v>1123</v>
      </c>
      <c r="B150" s="59">
        <v>104</v>
      </c>
      <c r="C150" s="59" t="s">
        <v>866</v>
      </c>
      <c r="D150" s="59" t="s">
        <v>906</v>
      </c>
      <c r="E150" s="28" t="s">
        <v>1151</v>
      </c>
      <c r="F150" s="81">
        <v>200</v>
      </c>
      <c r="G150" s="93">
        <v>100</v>
      </c>
      <c r="H150" s="93">
        <v>100</v>
      </c>
      <c r="I150" s="99">
        <f t="shared" si="1"/>
        <v>100</v>
      </c>
    </row>
    <row r="151" spans="1:9" ht="12" customHeight="1">
      <c r="A151" s="59">
        <v>1124</v>
      </c>
      <c r="B151" s="59">
        <v>104</v>
      </c>
      <c r="C151" s="59" t="s">
        <v>866</v>
      </c>
      <c r="D151" s="59" t="s">
        <v>906</v>
      </c>
      <c r="E151" s="60" t="s">
        <v>1152</v>
      </c>
      <c r="F151" s="81">
        <v>10</v>
      </c>
      <c r="G151" s="93">
        <v>0</v>
      </c>
      <c r="H151" s="93">
        <v>0</v>
      </c>
      <c r="I151" s="570" t="s">
        <v>758</v>
      </c>
    </row>
    <row r="152" spans="1:9" ht="12" customHeight="1">
      <c r="A152" s="59">
        <v>1125</v>
      </c>
      <c r="B152" s="59">
        <v>104</v>
      </c>
      <c r="C152" s="59">
        <v>5494</v>
      </c>
      <c r="D152" s="59">
        <v>3392</v>
      </c>
      <c r="E152" s="60" t="s">
        <v>1153</v>
      </c>
      <c r="F152" s="81">
        <v>100</v>
      </c>
      <c r="G152" s="93">
        <v>50</v>
      </c>
      <c r="H152" s="93">
        <v>0</v>
      </c>
      <c r="I152" s="99">
        <f aca="true" t="shared" si="2" ref="I152:I236">(H152/G152)*100</f>
        <v>0</v>
      </c>
    </row>
    <row r="153" spans="1:9" ht="12" customHeight="1">
      <c r="A153" s="59">
        <v>1126</v>
      </c>
      <c r="B153" s="59">
        <v>104</v>
      </c>
      <c r="C153" s="59">
        <v>5492</v>
      </c>
      <c r="D153" s="59">
        <v>3392</v>
      </c>
      <c r="E153" s="60" t="s">
        <v>1582</v>
      </c>
      <c r="F153" s="81">
        <v>50</v>
      </c>
      <c r="G153" s="93">
        <v>50</v>
      </c>
      <c r="H153" s="93">
        <v>50</v>
      </c>
      <c r="I153" s="99">
        <f t="shared" si="2"/>
        <v>100</v>
      </c>
    </row>
    <row r="154" spans="1:9" ht="12" customHeight="1">
      <c r="A154" s="59">
        <v>1564</v>
      </c>
      <c r="B154" s="59">
        <v>104</v>
      </c>
      <c r="C154" s="59">
        <v>5221</v>
      </c>
      <c r="D154" s="59">
        <v>3392</v>
      </c>
      <c r="E154" s="60" t="s">
        <v>1154</v>
      </c>
      <c r="F154" s="81">
        <v>0</v>
      </c>
      <c r="G154" s="93">
        <v>267</v>
      </c>
      <c r="H154" s="93">
        <v>267</v>
      </c>
      <c r="I154" s="99">
        <f t="shared" si="2"/>
        <v>100</v>
      </c>
    </row>
    <row r="155" spans="1:9" ht="12" customHeight="1">
      <c r="A155" s="59">
        <v>1579</v>
      </c>
      <c r="B155" s="59">
        <v>104</v>
      </c>
      <c r="C155" s="59">
        <v>5221</v>
      </c>
      <c r="D155" s="59">
        <v>3392</v>
      </c>
      <c r="E155" s="60" t="s">
        <v>1491</v>
      </c>
      <c r="F155" s="81">
        <v>0</v>
      </c>
      <c r="G155" s="93">
        <v>33</v>
      </c>
      <c r="H155" s="93">
        <v>33</v>
      </c>
      <c r="I155" s="99">
        <f t="shared" si="2"/>
        <v>100</v>
      </c>
    </row>
    <row r="156" spans="1:9" ht="12" customHeight="1">
      <c r="A156" s="59">
        <v>1580</v>
      </c>
      <c r="B156" s="59">
        <v>104</v>
      </c>
      <c r="C156" s="59">
        <v>5223</v>
      </c>
      <c r="D156" s="59">
        <v>3392</v>
      </c>
      <c r="E156" s="60" t="s">
        <v>1492</v>
      </c>
      <c r="F156" s="81">
        <v>0</v>
      </c>
      <c r="G156" s="93">
        <v>50</v>
      </c>
      <c r="H156" s="93">
        <v>50</v>
      </c>
      <c r="I156" s="99">
        <f t="shared" si="2"/>
        <v>100</v>
      </c>
    </row>
    <row r="157" spans="1:9" ht="12" customHeight="1">
      <c r="A157" s="59">
        <v>1581</v>
      </c>
      <c r="B157" s="59">
        <v>104</v>
      </c>
      <c r="C157" s="59">
        <v>5331</v>
      </c>
      <c r="D157" s="59">
        <v>3392</v>
      </c>
      <c r="E157" s="28" t="s">
        <v>1530</v>
      </c>
      <c r="F157" s="81">
        <v>0</v>
      </c>
      <c r="G157" s="93">
        <v>75</v>
      </c>
      <c r="H157" s="93">
        <v>75</v>
      </c>
      <c r="I157" s="99">
        <f t="shared" si="2"/>
        <v>100</v>
      </c>
    </row>
    <row r="158" spans="1:9" ht="12" customHeight="1">
      <c r="A158" s="59">
        <v>1582</v>
      </c>
      <c r="B158" s="59">
        <v>104</v>
      </c>
      <c r="C158" s="59">
        <v>5339</v>
      </c>
      <c r="D158" s="59">
        <v>3392</v>
      </c>
      <c r="E158" s="60" t="s">
        <v>1493</v>
      </c>
      <c r="F158" s="81">
        <v>0</v>
      </c>
      <c r="G158" s="93">
        <v>30</v>
      </c>
      <c r="H158" s="93">
        <v>30</v>
      </c>
      <c r="I158" s="99">
        <f t="shared" si="2"/>
        <v>100</v>
      </c>
    </row>
    <row r="159" spans="1:9" ht="12" customHeight="1">
      <c r="A159" s="59">
        <v>1583</v>
      </c>
      <c r="B159" s="59">
        <v>104</v>
      </c>
      <c r="C159" s="59">
        <v>5332</v>
      </c>
      <c r="D159" s="59">
        <v>3392</v>
      </c>
      <c r="E159" s="60" t="s">
        <v>1494</v>
      </c>
      <c r="F159" s="81">
        <v>0</v>
      </c>
      <c r="G159" s="93">
        <v>30</v>
      </c>
      <c r="H159" s="93">
        <v>30</v>
      </c>
      <c r="I159" s="99">
        <f t="shared" si="2"/>
        <v>100</v>
      </c>
    </row>
    <row r="160" spans="1:9" ht="12" customHeight="1">
      <c r="A160" s="59">
        <v>1584</v>
      </c>
      <c r="B160" s="59">
        <v>104</v>
      </c>
      <c r="C160" s="59">
        <v>5493</v>
      </c>
      <c r="D160" s="59">
        <v>3392</v>
      </c>
      <c r="E160" s="60" t="s">
        <v>1495</v>
      </c>
      <c r="F160" s="81">
        <v>0</v>
      </c>
      <c r="G160" s="93">
        <v>115</v>
      </c>
      <c r="H160" s="93">
        <v>115</v>
      </c>
      <c r="I160" s="99">
        <f t="shared" si="2"/>
        <v>100</v>
      </c>
    </row>
    <row r="161" spans="1:9" ht="13.5" customHeight="1">
      <c r="A161" s="27"/>
      <c r="B161" s="21" t="s">
        <v>908</v>
      </c>
      <c r="C161" s="22"/>
      <c r="D161" s="20"/>
      <c r="E161" s="29" t="s">
        <v>17</v>
      </c>
      <c r="F161" s="23">
        <f>SUBTOTAL(9,F113:F153)</f>
        <v>5379</v>
      </c>
      <c r="G161" s="7">
        <f>SUBTOTAL(9,G113:G160)</f>
        <v>5607</v>
      </c>
      <c r="H161" s="7">
        <f>SUBTOTAL(9,H113:H160)</f>
        <v>5552.2</v>
      </c>
      <c r="I161" s="101">
        <f t="shared" si="2"/>
        <v>99.02265025860531</v>
      </c>
    </row>
    <row r="162" spans="1:9" ht="12" customHeight="1">
      <c r="A162" s="26">
        <v>1127</v>
      </c>
      <c r="B162" s="26">
        <v>105</v>
      </c>
      <c r="C162" s="26">
        <v>5019</v>
      </c>
      <c r="D162" s="26">
        <v>3111</v>
      </c>
      <c r="E162" s="28" t="s">
        <v>1155</v>
      </c>
      <c r="F162" s="19">
        <v>1500</v>
      </c>
      <c r="G162" s="6">
        <v>1500</v>
      </c>
      <c r="H162" s="6">
        <v>1437.2</v>
      </c>
      <c r="I162" s="99">
        <f t="shared" si="2"/>
        <v>95.81333333333333</v>
      </c>
    </row>
    <row r="163" spans="1:9" ht="12" customHeight="1">
      <c r="A163" s="26">
        <v>1128</v>
      </c>
      <c r="B163" s="26">
        <v>105</v>
      </c>
      <c r="C163" s="26">
        <v>5039</v>
      </c>
      <c r="D163" s="26">
        <v>3111</v>
      </c>
      <c r="E163" s="28" t="s">
        <v>1156</v>
      </c>
      <c r="F163" s="19">
        <v>500</v>
      </c>
      <c r="G163" s="6">
        <v>500</v>
      </c>
      <c r="H163" s="6">
        <v>476.6</v>
      </c>
      <c r="I163" s="99">
        <f t="shared" si="2"/>
        <v>95.32000000000001</v>
      </c>
    </row>
    <row r="164" spans="1:9" ht="12" customHeight="1">
      <c r="A164" s="26">
        <v>1129</v>
      </c>
      <c r="B164" s="26">
        <v>105</v>
      </c>
      <c r="C164" s="26">
        <v>5019</v>
      </c>
      <c r="D164" s="26">
        <v>3113</v>
      </c>
      <c r="E164" s="28" t="s">
        <v>1157</v>
      </c>
      <c r="F164" s="19">
        <v>1000</v>
      </c>
      <c r="G164" s="6">
        <v>979</v>
      </c>
      <c r="H164" s="6">
        <v>689.2</v>
      </c>
      <c r="I164" s="99">
        <f t="shared" si="2"/>
        <v>70.39836567926456</v>
      </c>
    </row>
    <row r="165" spans="1:9" ht="12" customHeight="1">
      <c r="A165" s="26">
        <v>1130</v>
      </c>
      <c r="B165" s="26">
        <v>105</v>
      </c>
      <c r="C165" s="26">
        <v>5039</v>
      </c>
      <c r="D165" s="26">
        <v>3113</v>
      </c>
      <c r="E165" s="28" t="s">
        <v>1156</v>
      </c>
      <c r="F165" s="19">
        <v>300</v>
      </c>
      <c r="G165" s="6">
        <v>292.6</v>
      </c>
      <c r="H165" s="6">
        <v>168.2</v>
      </c>
      <c r="I165" s="99">
        <f t="shared" si="2"/>
        <v>57.484620642515374</v>
      </c>
    </row>
    <row r="166" spans="1:9" ht="12" customHeight="1">
      <c r="A166" s="26">
        <v>1609</v>
      </c>
      <c r="B166" s="26">
        <v>105</v>
      </c>
      <c r="C166" s="26">
        <v>5019</v>
      </c>
      <c r="D166" s="26">
        <v>3141</v>
      </c>
      <c r="E166" s="28" t="s">
        <v>1496</v>
      </c>
      <c r="F166" s="19">
        <v>0</v>
      </c>
      <c r="G166" s="6">
        <v>21</v>
      </c>
      <c r="H166" s="6">
        <v>21</v>
      </c>
      <c r="I166" s="99">
        <f t="shared" si="2"/>
        <v>100</v>
      </c>
    </row>
    <row r="167" spans="1:9" ht="12" customHeight="1">
      <c r="A167" s="26">
        <v>1610</v>
      </c>
      <c r="B167" s="26">
        <v>105</v>
      </c>
      <c r="C167" s="26">
        <v>5039</v>
      </c>
      <c r="D167" s="26">
        <v>3141</v>
      </c>
      <c r="E167" s="28" t="s">
        <v>1156</v>
      </c>
      <c r="F167" s="19">
        <v>0</v>
      </c>
      <c r="G167" s="6">
        <v>7.4</v>
      </c>
      <c r="H167" s="6">
        <v>7.4</v>
      </c>
      <c r="I167" s="99">
        <f t="shared" si="2"/>
        <v>100</v>
      </c>
    </row>
    <row r="168" spans="1:31" s="9" customFormat="1" ht="12" customHeight="1">
      <c r="A168" s="26">
        <v>1131</v>
      </c>
      <c r="B168" s="26">
        <v>105</v>
      </c>
      <c r="C168" s="26">
        <v>5139</v>
      </c>
      <c r="D168" s="26">
        <v>3421</v>
      </c>
      <c r="E168" s="28" t="s">
        <v>1158</v>
      </c>
      <c r="F168" s="19">
        <v>30</v>
      </c>
      <c r="G168" s="6">
        <v>43.8</v>
      </c>
      <c r="H168" s="6">
        <v>43.8</v>
      </c>
      <c r="I168" s="99">
        <f t="shared" si="2"/>
        <v>100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1:9" ht="12" customHeight="1">
      <c r="A169" s="26">
        <v>1132</v>
      </c>
      <c r="B169" s="26" t="s">
        <v>774</v>
      </c>
      <c r="C169" s="26" t="s">
        <v>838</v>
      </c>
      <c r="D169" s="26" t="s">
        <v>777</v>
      </c>
      <c r="E169" s="28" t="s">
        <v>839</v>
      </c>
      <c r="F169" s="19">
        <v>1200</v>
      </c>
      <c r="G169" s="6">
        <v>1200</v>
      </c>
      <c r="H169" s="6">
        <v>1089.8</v>
      </c>
      <c r="I169" s="99">
        <f t="shared" si="2"/>
        <v>90.81666666666666</v>
      </c>
    </row>
    <row r="170" spans="1:9" ht="12" customHeight="1">
      <c r="A170" s="26">
        <v>1133</v>
      </c>
      <c r="B170" s="26">
        <v>105</v>
      </c>
      <c r="C170" s="26">
        <v>5166</v>
      </c>
      <c r="D170" s="26">
        <v>3639</v>
      </c>
      <c r="E170" s="28" t="s">
        <v>855</v>
      </c>
      <c r="F170" s="19">
        <v>20</v>
      </c>
      <c r="G170" s="6">
        <v>48.7</v>
      </c>
      <c r="H170" s="6">
        <v>48.7</v>
      </c>
      <c r="I170" s="99">
        <f t="shared" si="2"/>
        <v>100</v>
      </c>
    </row>
    <row r="171" spans="1:9" ht="12" customHeight="1">
      <c r="A171" s="26">
        <v>1134</v>
      </c>
      <c r="B171" s="26">
        <v>105</v>
      </c>
      <c r="C171" s="26">
        <v>5167</v>
      </c>
      <c r="D171" s="26">
        <v>3639</v>
      </c>
      <c r="E171" s="28" t="s">
        <v>910</v>
      </c>
      <c r="F171" s="19">
        <v>20</v>
      </c>
      <c r="G171" s="6">
        <v>20</v>
      </c>
      <c r="H171" s="6">
        <v>18.9</v>
      </c>
      <c r="I171" s="99">
        <f t="shared" si="2"/>
        <v>94.5</v>
      </c>
    </row>
    <row r="172" spans="1:9" ht="12" customHeight="1">
      <c r="A172" s="26">
        <v>1135</v>
      </c>
      <c r="B172" s="26">
        <v>105</v>
      </c>
      <c r="C172" s="26">
        <v>5169</v>
      </c>
      <c r="D172" s="26">
        <v>3639</v>
      </c>
      <c r="E172" s="28" t="s">
        <v>1138</v>
      </c>
      <c r="F172" s="19">
        <v>20</v>
      </c>
      <c r="G172" s="6">
        <v>161.3</v>
      </c>
      <c r="H172" s="6">
        <v>161.2</v>
      </c>
      <c r="I172" s="99">
        <f t="shared" si="2"/>
        <v>99.9380037197768</v>
      </c>
    </row>
    <row r="173" spans="1:9" ht="12" customHeight="1">
      <c r="A173" s="26">
        <v>1136</v>
      </c>
      <c r="B173" s="26">
        <v>105</v>
      </c>
      <c r="C173" s="26">
        <v>5169</v>
      </c>
      <c r="D173" s="26">
        <v>3599</v>
      </c>
      <c r="E173" s="28" t="s">
        <v>1159</v>
      </c>
      <c r="F173" s="19">
        <v>200</v>
      </c>
      <c r="G173" s="6">
        <v>110</v>
      </c>
      <c r="H173" s="6">
        <v>21.2</v>
      </c>
      <c r="I173" s="99">
        <f t="shared" si="2"/>
        <v>19.272727272727273</v>
      </c>
    </row>
    <row r="174" spans="1:9" ht="12" customHeight="1">
      <c r="A174" s="26">
        <v>1137</v>
      </c>
      <c r="B174" s="26">
        <v>105</v>
      </c>
      <c r="C174" s="26">
        <v>5171</v>
      </c>
      <c r="D174" s="26">
        <v>3421</v>
      </c>
      <c r="E174" s="28" t="s">
        <v>728</v>
      </c>
      <c r="F174" s="19">
        <v>1500</v>
      </c>
      <c r="G174" s="6">
        <v>666.2</v>
      </c>
      <c r="H174" s="6">
        <v>583.5</v>
      </c>
      <c r="I174" s="99">
        <f t="shared" si="2"/>
        <v>87.5863104172921</v>
      </c>
    </row>
    <row r="175" spans="1:9" ht="12" customHeight="1">
      <c r="A175" s="26">
        <v>1661</v>
      </c>
      <c r="B175" s="26">
        <v>105</v>
      </c>
      <c r="C175" s="26">
        <v>5212</v>
      </c>
      <c r="D175" s="26">
        <v>3421</v>
      </c>
      <c r="E175" s="28" t="s">
        <v>1863</v>
      </c>
      <c r="F175" s="19">
        <v>0</v>
      </c>
      <c r="G175" s="6">
        <v>11.4</v>
      </c>
      <c r="H175" s="6">
        <v>11.3</v>
      </c>
      <c r="I175" s="99">
        <f t="shared" si="2"/>
        <v>99.12280701754386</v>
      </c>
    </row>
    <row r="176" spans="1:9" ht="12" customHeight="1">
      <c r="A176" s="26">
        <v>1138</v>
      </c>
      <c r="B176" s="26">
        <v>105</v>
      </c>
      <c r="C176" s="26">
        <v>5222</v>
      </c>
      <c r="D176" s="26">
        <v>3421</v>
      </c>
      <c r="E176" s="28" t="s">
        <v>1160</v>
      </c>
      <c r="F176" s="19">
        <v>350</v>
      </c>
      <c r="G176" s="6">
        <v>360.5</v>
      </c>
      <c r="H176" s="6">
        <v>360.5</v>
      </c>
      <c r="I176" s="99">
        <f t="shared" si="2"/>
        <v>100</v>
      </c>
    </row>
    <row r="177" spans="1:9" ht="12" customHeight="1">
      <c r="A177" s="26">
        <v>1139</v>
      </c>
      <c r="B177" s="26" t="s">
        <v>774</v>
      </c>
      <c r="C177" s="26">
        <v>5222</v>
      </c>
      <c r="D177" s="26" t="s">
        <v>911</v>
      </c>
      <c r="E177" s="28" t="s">
        <v>1161</v>
      </c>
      <c r="F177" s="19">
        <v>13250</v>
      </c>
      <c r="G177" s="6">
        <v>13273.6</v>
      </c>
      <c r="H177" s="6">
        <v>13261</v>
      </c>
      <c r="I177" s="99">
        <f t="shared" si="2"/>
        <v>99.90507473481195</v>
      </c>
    </row>
    <row r="178" spans="1:9" ht="12" customHeight="1">
      <c r="A178" s="26">
        <v>1140</v>
      </c>
      <c r="B178" s="26" t="s">
        <v>774</v>
      </c>
      <c r="C178" s="26" t="s">
        <v>866</v>
      </c>
      <c r="D178" s="26" t="s">
        <v>911</v>
      </c>
      <c r="E178" s="28" t="s">
        <v>1162</v>
      </c>
      <c r="F178" s="19">
        <v>150</v>
      </c>
      <c r="G178" s="6">
        <v>189</v>
      </c>
      <c r="H178" s="6">
        <v>189</v>
      </c>
      <c r="I178" s="99">
        <f t="shared" si="2"/>
        <v>100</v>
      </c>
    </row>
    <row r="179" spans="1:9" ht="12" customHeight="1">
      <c r="A179" s="26">
        <v>1141</v>
      </c>
      <c r="B179" s="26">
        <v>105</v>
      </c>
      <c r="C179" s="26">
        <v>5229</v>
      </c>
      <c r="D179" s="26">
        <v>3421</v>
      </c>
      <c r="E179" s="28" t="s">
        <v>1163</v>
      </c>
      <c r="F179" s="19">
        <v>200</v>
      </c>
      <c r="G179" s="6">
        <v>150.5</v>
      </c>
      <c r="H179" s="6">
        <v>134.5</v>
      </c>
      <c r="I179" s="99">
        <f t="shared" si="2"/>
        <v>89.3687707641196</v>
      </c>
    </row>
    <row r="180" spans="1:9" ht="12" customHeight="1">
      <c r="A180" s="26">
        <v>1142</v>
      </c>
      <c r="B180" s="26">
        <v>105</v>
      </c>
      <c r="C180" s="26">
        <v>5901</v>
      </c>
      <c r="D180" s="26">
        <v>3639</v>
      </c>
      <c r="E180" s="28" t="s">
        <v>984</v>
      </c>
      <c r="F180" s="19">
        <v>300</v>
      </c>
      <c r="G180" s="6">
        <v>22</v>
      </c>
      <c r="H180" s="6">
        <v>0</v>
      </c>
      <c r="I180" s="99">
        <f t="shared" si="2"/>
        <v>0</v>
      </c>
    </row>
    <row r="181" spans="1:9" ht="12" customHeight="1">
      <c r="A181" s="26">
        <v>1585</v>
      </c>
      <c r="B181" s="26">
        <v>105</v>
      </c>
      <c r="C181" s="26">
        <v>5321</v>
      </c>
      <c r="D181" s="26">
        <v>3113</v>
      </c>
      <c r="E181" s="28" t="s">
        <v>1497</v>
      </c>
      <c r="F181" s="19">
        <v>0</v>
      </c>
      <c r="G181" s="6">
        <v>200</v>
      </c>
      <c r="H181" s="6">
        <v>196.4</v>
      </c>
      <c r="I181" s="99">
        <f t="shared" si="2"/>
        <v>98.2</v>
      </c>
    </row>
    <row r="182" spans="1:9" ht="12" customHeight="1">
      <c r="A182" s="26">
        <v>1548</v>
      </c>
      <c r="B182" s="26">
        <v>105</v>
      </c>
      <c r="C182" s="26">
        <v>5171</v>
      </c>
      <c r="D182" s="26">
        <v>3113</v>
      </c>
      <c r="E182" s="28" t="s">
        <v>382</v>
      </c>
      <c r="F182" s="19">
        <v>0</v>
      </c>
      <c r="G182" s="6">
        <v>0</v>
      </c>
      <c r="H182" s="6">
        <v>23059.4</v>
      </c>
      <c r="I182" s="570" t="s">
        <v>758</v>
      </c>
    </row>
    <row r="183" spans="1:9" ht="12" customHeight="1">
      <c r="A183" s="26">
        <v>1560</v>
      </c>
      <c r="B183" s="26">
        <v>105</v>
      </c>
      <c r="C183" s="26">
        <v>5169</v>
      </c>
      <c r="D183" s="26">
        <v>3113</v>
      </c>
      <c r="E183" s="28" t="s">
        <v>1138</v>
      </c>
      <c r="F183" s="19">
        <v>0</v>
      </c>
      <c r="G183" s="6">
        <v>0</v>
      </c>
      <c r="H183" s="6">
        <v>2</v>
      </c>
      <c r="I183" s="570" t="s">
        <v>758</v>
      </c>
    </row>
    <row r="184" spans="1:9" ht="12" customHeight="1">
      <c r="A184" s="26">
        <v>1563</v>
      </c>
      <c r="B184" s="26">
        <v>105</v>
      </c>
      <c r="C184" s="26">
        <v>5171</v>
      </c>
      <c r="D184" s="26">
        <v>3111</v>
      </c>
      <c r="E184" s="28" t="s">
        <v>382</v>
      </c>
      <c r="F184" s="19">
        <v>0</v>
      </c>
      <c r="G184" s="6">
        <v>4828.4</v>
      </c>
      <c r="H184" s="6">
        <v>8719.6</v>
      </c>
      <c r="I184" s="99">
        <f t="shared" si="2"/>
        <v>180.58984342639386</v>
      </c>
    </row>
    <row r="185" spans="1:9" ht="12" customHeight="1">
      <c r="A185" s="26">
        <v>1569</v>
      </c>
      <c r="B185" s="26">
        <v>105</v>
      </c>
      <c r="C185" s="26">
        <v>5169</v>
      </c>
      <c r="D185" s="26">
        <v>3111</v>
      </c>
      <c r="E185" s="28" t="s">
        <v>1138</v>
      </c>
      <c r="F185" s="19">
        <v>0</v>
      </c>
      <c r="G185" s="6">
        <v>0</v>
      </c>
      <c r="H185" s="6">
        <v>15.7</v>
      </c>
      <c r="I185" s="570" t="s">
        <v>758</v>
      </c>
    </row>
    <row r="186" spans="1:9" ht="13.5" customHeight="1">
      <c r="A186" s="27"/>
      <c r="B186" s="21" t="s">
        <v>634</v>
      </c>
      <c r="C186" s="22"/>
      <c r="D186" s="20"/>
      <c r="E186" s="29" t="s">
        <v>589</v>
      </c>
      <c r="F186" s="23">
        <f>SUBTOTAL(9,F162:F180)</f>
        <v>20540</v>
      </c>
      <c r="G186" s="7">
        <f>SUBTOTAL(9,G162:G185)</f>
        <v>24585.4</v>
      </c>
      <c r="H186" s="7">
        <f>SUBTOTAL(9,H162:H185)</f>
        <v>50716.1</v>
      </c>
      <c r="I186" s="101">
        <f t="shared" si="2"/>
        <v>206.2854376987968</v>
      </c>
    </row>
    <row r="187" spans="1:9" ht="12" customHeight="1">
      <c r="A187" s="26">
        <v>1143</v>
      </c>
      <c r="B187" s="26" t="s">
        <v>780</v>
      </c>
      <c r="C187" s="26">
        <v>5021</v>
      </c>
      <c r="D187" s="26">
        <v>4318</v>
      </c>
      <c r="E187" s="28" t="s">
        <v>912</v>
      </c>
      <c r="F187" s="19">
        <v>105</v>
      </c>
      <c r="G187" s="6">
        <v>105</v>
      </c>
      <c r="H187" s="6">
        <v>105</v>
      </c>
      <c r="I187" s="99">
        <f t="shared" si="2"/>
        <v>100</v>
      </c>
    </row>
    <row r="188" spans="1:9" ht="12" customHeight="1">
      <c r="A188" s="26">
        <v>1631</v>
      </c>
      <c r="B188" s="26">
        <v>106</v>
      </c>
      <c r="C188" s="26">
        <v>5021</v>
      </c>
      <c r="D188" s="26">
        <v>4399</v>
      </c>
      <c r="E188" s="28" t="s">
        <v>1864</v>
      </c>
      <c r="F188" s="19">
        <v>0</v>
      </c>
      <c r="G188" s="6">
        <v>236.1</v>
      </c>
      <c r="H188" s="6">
        <v>236</v>
      </c>
      <c r="I188" s="99">
        <f t="shared" si="2"/>
        <v>99.95764506565014</v>
      </c>
    </row>
    <row r="189" spans="1:9" ht="12" customHeight="1">
      <c r="A189" s="26">
        <v>1144</v>
      </c>
      <c r="B189" s="26" t="s">
        <v>780</v>
      </c>
      <c r="C189" s="26">
        <v>5031</v>
      </c>
      <c r="D189" s="26">
        <v>4318</v>
      </c>
      <c r="E189" s="28" t="s">
        <v>713</v>
      </c>
      <c r="F189" s="19">
        <v>20</v>
      </c>
      <c r="G189" s="6">
        <v>24</v>
      </c>
      <c r="H189" s="6">
        <v>22.7</v>
      </c>
      <c r="I189" s="99">
        <f t="shared" si="2"/>
        <v>94.58333333333333</v>
      </c>
    </row>
    <row r="190" spans="1:9" ht="12" customHeight="1">
      <c r="A190" s="26">
        <v>1145</v>
      </c>
      <c r="B190" s="26" t="s">
        <v>780</v>
      </c>
      <c r="C190" s="26">
        <v>5032</v>
      </c>
      <c r="D190" s="26">
        <v>4318</v>
      </c>
      <c r="E190" s="28" t="s">
        <v>1066</v>
      </c>
      <c r="F190" s="19">
        <v>10</v>
      </c>
      <c r="G190" s="6">
        <v>10</v>
      </c>
      <c r="H190" s="6">
        <v>2.3</v>
      </c>
      <c r="I190" s="99">
        <f t="shared" si="2"/>
        <v>23</v>
      </c>
    </row>
    <row r="191" spans="1:9" ht="12" customHeight="1">
      <c r="A191" s="26">
        <v>1146</v>
      </c>
      <c r="B191" s="26" t="s">
        <v>780</v>
      </c>
      <c r="C191" s="26" t="s">
        <v>823</v>
      </c>
      <c r="D191" s="26">
        <v>4318</v>
      </c>
      <c r="E191" s="28" t="s">
        <v>913</v>
      </c>
      <c r="F191" s="19">
        <v>10</v>
      </c>
      <c r="G191" s="6">
        <v>7.9</v>
      </c>
      <c r="H191" s="6">
        <v>7.1</v>
      </c>
      <c r="I191" s="99">
        <f t="shared" si="2"/>
        <v>89.87341772151898</v>
      </c>
    </row>
    <row r="192" spans="1:9" ht="12" customHeight="1">
      <c r="A192" s="26">
        <v>1147</v>
      </c>
      <c r="B192" s="26" t="s">
        <v>780</v>
      </c>
      <c r="C192" s="26" t="s">
        <v>824</v>
      </c>
      <c r="D192" s="26">
        <v>4318</v>
      </c>
      <c r="E192" s="28" t="s">
        <v>996</v>
      </c>
      <c r="F192" s="19">
        <v>20</v>
      </c>
      <c r="G192" s="6">
        <v>27.5</v>
      </c>
      <c r="H192" s="6">
        <v>22.3</v>
      </c>
      <c r="I192" s="99">
        <f t="shared" si="2"/>
        <v>81.0909090909091</v>
      </c>
    </row>
    <row r="193" spans="1:9" ht="12" customHeight="1">
      <c r="A193" s="26">
        <v>1148</v>
      </c>
      <c r="B193" s="26">
        <v>106</v>
      </c>
      <c r="C193" s="26">
        <v>5136</v>
      </c>
      <c r="D193" s="26">
        <v>4341</v>
      </c>
      <c r="E193" s="28" t="s">
        <v>914</v>
      </c>
      <c r="F193" s="19">
        <v>5</v>
      </c>
      <c r="G193" s="6">
        <v>5</v>
      </c>
      <c r="H193" s="6">
        <v>1.9</v>
      </c>
      <c r="I193" s="99">
        <f t="shared" si="2"/>
        <v>38</v>
      </c>
    </row>
    <row r="194" spans="1:9" ht="12" customHeight="1">
      <c r="A194" s="26">
        <v>1149</v>
      </c>
      <c r="B194" s="26" t="s">
        <v>780</v>
      </c>
      <c r="C194" s="26" t="s">
        <v>825</v>
      </c>
      <c r="D194" s="26">
        <v>4318</v>
      </c>
      <c r="E194" s="28" t="s">
        <v>1164</v>
      </c>
      <c r="F194" s="19">
        <v>40</v>
      </c>
      <c r="G194" s="6">
        <v>42.6</v>
      </c>
      <c r="H194" s="6">
        <v>42.6</v>
      </c>
      <c r="I194" s="99">
        <f t="shared" si="2"/>
        <v>100</v>
      </c>
    </row>
    <row r="195" spans="1:9" ht="12" customHeight="1">
      <c r="A195" s="26">
        <v>1150</v>
      </c>
      <c r="B195" s="26">
        <v>106</v>
      </c>
      <c r="C195" s="26">
        <v>5137</v>
      </c>
      <c r="D195" s="26">
        <v>4341</v>
      </c>
      <c r="E195" s="28" t="s">
        <v>1165</v>
      </c>
      <c r="F195" s="19">
        <v>15</v>
      </c>
      <c r="G195" s="6">
        <v>25</v>
      </c>
      <c r="H195" s="6">
        <v>24</v>
      </c>
      <c r="I195" s="99">
        <f t="shared" si="2"/>
        <v>96</v>
      </c>
    </row>
    <row r="196" spans="1:9" ht="12" customHeight="1">
      <c r="A196" s="26">
        <v>1151</v>
      </c>
      <c r="B196" s="26" t="s">
        <v>780</v>
      </c>
      <c r="C196" s="26" t="s">
        <v>826</v>
      </c>
      <c r="D196" s="26">
        <v>3541</v>
      </c>
      <c r="E196" s="28" t="s">
        <v>1166</v>
      </c>
      <c r="F196" s="19">
        <v>10</v>
      </c>
      <c r="G196" s="6">
        <v>3</v>
      </c>
      <c r="H196" s="6">
        <v>2.9</v>
      </c>
      <c r="I196" s="99">
        <f t="shared" si="2"/>
        <v>96.66666666666667</v>
      </c>
    </row>
    <row r="197" spans="1:9" ht="12" customHeight="1">
      <c r="A197" s="26">
        <v>1152</v>
      </c>
      <c r="B197" s="26" t="s">
        <v>780</v>
      </c>
      <c r="C197" s="26" t="s">
        <v>826</v>
      </c>
      <c r="D197" s="26">
        <v>4318</v>
      </c>
      <c r="E197" s="28" t="s">
        <v>1076</v>
      </c>
      <c r="F197" s="19">
        <v>15</v>
      </c>
      <c r="G197" s="6">
        <v>21</v>
      </c>
      <c r="H197" s="6">
        <v>19.2</v>
      </c>
      <c r="I197" s="99">
        <f t="shared" si="2"/>
        <v>91.42857142857143</v>
      </c>
    </row>
    <row r="198" spans="1:9" ht="12" customHeight="1">
      <c r="A198" s="26">
        <v>1153</v>
      </c>
      <c r="B198" s="26">
        <v>106</v>
      </c>
      <c r="C198" s="26">
        <v>5139</v>
      </c>
      <c r="D198" s="26">
        <v>4341</v>
      </c>
      <c r="E198" s="28" t="s">
        <v>1167</v>
      </c>
      <c r="F198" s="19">
        <v>15</v>
      </c>
      <c r="G198" s="6">
        <v>21</v>
      </c>
      <c r="H198" s="6">
        <v>17.4</v>
      </c>
      <c r="I198" s="99">
        <f t="shared" si="2"/>
        <v>82.85714285714285</v>
      </c>
    </row>
    <row r="199" spans="1:9" ht="12" customHeight="1">
      <c r="A199" s="26">
        <v>1632</v>
      </c>
      <c r="B199" s="26">
        <v>106</v>
      </c>
      <c r="C199" s="26">
        <v>5139</v>
      </c>
      <c r="D199" s="26">
        <v>4399</v>
      </c>
      <c r="E199" s="28" t="s">
        <v>1865</v>
      </c>
      <c r="F199" s="19">
        <v>0</v>
      </c>
      <c r="G199" s="6">
        <v>25.6</v>
      </c>
      <c r="H199" s="6">
        <v>25.5</v>
      </c>
      <c r="I199" s="99">
        <f t="shared" si="2"/>
        <v>99.609375</v>
      </c>
    </row>
    <row r="200" spans="1:9" ht="12" customHeight="1">
      <c r="A200" s="26">
        <v>1154</v>
      </c>
      <c r="B200" s="26">
        <v>106</v>
      </c>
      <c r="C200" s="26">
        <v>5151</v>
      </c>
      <c r="D200" s="26">
        <v>3541</v>
      </c>
      <c r="E200" s="28" t="s">
        <v>1168</v>
      </c>
      <c r="F200" s="19">
        <v>12</v>
      </c>
      <c r="G200" s="6">
        <v>10</v>
      </c>
      <c r="H200" s="6">
        <v>6.8</v>
      </c>
      <c r="I200" s="99">
        <f t="shared" si="2"/>
        <v>68</v>
      </c>
    </row>
    <row r="201" spans="1:9" ht="12" customHeight="1">
      <c r="A201" s="26">
        <v>1155</v>
      </c>
      <c r="B201" s="26" t="s">
        <v>780</v>
      </c>
      <c r="C201" s="26" t="s">
        <v>827</v>
      </c>
      <c r="D201" s="26">
        <v>4318</v>
      </c>
      <c r="E201" s="28" t="s">
        <v>1077</v>
      </c>
      <c r="F201" s="19">
        <v>27</v>
      </c>
      <c r="G201" s="6">
        <v>28.5</v>
      </c>
      <c r="H201" s="6">
        <v>27.2</v>
      </c>
      <c r="I201" s="99">
        <f t="shared" si="2"/>
        <v>95.43859649122807</v>
      </c>
    </row>
    <row r="202" spans="1:9" ht="12" customHeight="1">
      <c r="A202" s="26">
        <v>1156</v>
      </c>
      <c r="B202" s="26">
        <v>106</v>
      </c>
      <c r="C202" s="26">
        <v>5151</v>
      </c>
      <c r="D202" s="26">
        <v>4341</v>
      </c>
      <c r="E202" s="28" t="s">
        <v>1169</v>
      </c>
      <c r="F202" s="19">
        <v>95</v>
      </c>
      <c r="G202" s="6">
        <v>90</v>
      </c>
      <c r="H202" s="6">
        <v>76.6</v>
      </c>
      <c r="I202" s="99">
        <f t="shared" si="2"/>
        <v>85.1111111111111</v>
      </c>
    </row>
    <row r="203" spans="1:9" ht="12" customHeight="1">
      <c r="A203" s="26">
        <v>1157</v>
      </c>
      <c r="B203" s="26" t="s">
        <v>780</v>
      </c>
      <c r="C203" s="26" t="s">
        <v>828</v>
      </c>
      <c r="D203" s="26">
        <v>4318</v>
      </c>
      <c r="E203" s="28" t="s">
        <v>1525</v>
      </c>
      <c r="F203" s="19">
        <v>180</v>
      </c>
      <c r="G203" s="6">
        <v>195</v>
      </c>
      <c r="H203" s="6">
        <v>189.9</v>
      </c>
      <c r="I203" s="99">
        <f t="shared" si="2"/>
        <v>97.38461538461539</v>
      </c>
    </row>
    <row r="204" spans="1:9" ht="12" customHeight="1">
      <c r="A204" s="26">
        <v>1158</v>
      </c>
      <c r="B204" s="26">
        <v>106</v>
      </c>
      <c r="C204" s="26">
        <v>5153</v>
      </c>
      <c r="D204" s="26">
        <v>3541</v>
      </c>
      <c r="E204" s="28" t="s">
        <v>1170</v>
      </c>
      <c r="F204" s="19">
        <v>33</v>
      </c>
      <c r="G204" s="6">
        <v>54</v>
      </c>
      <c r="H204" s="6">
        <v>49.1</v>
      </c>
      <c r="I204" s="99">
        <f t="shared" si="2"/>
        <v>90.92592592592594</v>
      </c>
    </row>
    <row r="205" spans="1:9" ht="12" customHeight="1">
      <c r="A205" s="26">
        <v>1159</v>
      </c>
      <c r="B205" s="26" t="s">
        <v>780</v>
      </c>
      <c r="C205" s="26" t="s">
        <v>915</v>
      </c>
      <c r="D205" s="26">
        <v>4318</v>
      </c>
      <c r="E205" s="28" t="s">
        <v>909</v>
      </c>
      <c r="F205" s="19">
        <v>65</v>
      </c>
      <c r="G205" s="6">
        <v>60</v>
      </c>
      <c r="H205" s="6">
        <v>58.8</v>
      </c>
      <c r="I205" s="99">
        <f t="shared" si="2"/>
        <v>98</v>
      </c>
    </row>
    <row r="206" spans="1:9" ht="12" customHeight="1">
      <c r="A206" s="26">
        <v>1160</v>
      </c>
      <c r="B206" s="26">
        <v>106</v>
      </c>
      <c r="C206" s="26">
        <v>5153</v>
      </c>
      <c r="D206" s="26">
        <v>4341</v>
      </c>
      <c r="E206" s="28" t="s">
        <v>1583</v>
      </c>
      <c r="F206" s="19">
        <v>160</v>
      </c>
      <c r="G206" s="6">
        <v>167</v>
      </c>
      <c r="H206" s="6">
        <v>165.4</v>
      </c>
      <c r="I206" s="99">
        <f t="shared" si="2"/>
        <v>99.04191616766468</v>
      </c>
    </row>
    <row r="207" spans="1:9" ht="12" customHeight="1">
      <c r="A207" s="26">
        <v>1161</v>
      </c>
      <c r="B207" s="26">
        <v>106</v>
      </c>
      <c r="C207" s="26">
        <v>5154</v>
      </c>
      <c r="D207" s="26">
        <v>3541</v>
      </c>
      <c r="E207" s="28" t="s">
        <v>1171</v>
      </c>
      <c r="F207" s="19">
        <v>9</v>
      </c>
      <c r="G207" s="6">
        <v>15</v>
      </c>
      <c r="H207" s="6">
        <v>11.8</v>
      </c>
      <c r="I207" s="99">
        <f t="shared" si="2"/>
        <v>78.66666666666667</v>
      </c>
    </row>
    <row r="208" spans="1:9" ht="12" customHeight="1">
      <c r="A208" s="26">
        <v>1162</v>
      </c>
      <c r="B208" s="26" t="s">
        <v>780</v>
      </c>
      <c r="C208" s="26" t="s">
        <v>829</v>
      </c>
      <c r="D208" s="26">
        <v>4318</v>
      </c>
      <c r="E208" s="28" t="s">
        <v>830</v>
      </c>
      <c r="F208" s="19">
        <v>55</v>
      </c>
      <c r="G208" s="6">
        <v>63</v>
      </c>
      <c r="H208" s="6">
        <v>58.1</v>
      </c>
      <c r="I208" s="99">
        <f t="shared" si="2"/>
        <v>92.22222222222223</v>
      </c>
    </row>
    <row r="209" spans="1:9" ht="12" customHeight="1">
      <c r="A209" s="26">
        <v>1163</v>
      </c>
      <c r="B209" s="26">
        <v>106</v>
      </c>
      <c r="C209" s="26">
        <v>5154</v>
      </c>
      <c r="D209" s="26">
        <v>4341</v>
      </c>
      <c r="E209" s="28" t="s">
        <v>1584</v>
      </c>
      <c r="F209" s="19">
        <v>70</v>
      </c>
      <c r="G209" s="6">
        <v>87</v>
      </c>
      <c r="H209" s="6">
        <v>86.4</v>
      </c>
      <c r="I209" s="99">
        <f t="shared" si="2"/>
        <v>99.31034482758622</v>
      </c>
    </row>
    <row r="210" spans="1:9" ht="12" customHeight="1">
      <c r="A210" s="26">
        <v>1164</v>
      </c>
      <c r="B210" s="26">
        <v>106</v>
      </c>
      <c r="C210" s="26">
        <v>5157</v>
      </c>
      <c r="D210" s="26">
        <v>4318</v>
      </c>
      <c r="E210" s="28" t="s">
        <v>1172</v>
      </c>
      <c r="F210" s="19">
        <v>100</v>
      </c>
      <c r="G210" s="6">
        <v>65.5</v>
      </c>
      <c r="H210" s="6">
        <v>35.4</v>
      </c>
      <c r="I210" s="99">
        <f t="shared" si="2"/>
        <v>54.045801526717554</v>
      </c>
    </row>
    <row r="211" spans="1:9" ht="12" customHeight="1">
      <c r="A211" s="26">
        <v>1165</v>
      </c>
      <c r="B211" s="26" t="s">
        <v>780</v>
      </c>
      <c r="C211" s="26" t="s">
        <v>834</v>
      </c>
      <c r="D211" s="26">
        <v>4318</v>
      </c>
      <c r="E211" s="28" t="s">
        <v>835</v>
      </c>
      <c r="F211" s="19">
        <v>15</v>
      </c>
      <c r="G211" s="6">
        <v>6.5</v>
      </c>
      <c r="H211" s="6">
        <v>5.2</v>
      </c>
      <c r="I211" s="99">
        <f t="shared" si="2"/>
        <v>80</v>
      </c>
    </row>
    <row r="212" spans="1:9" ht="12" customHeight="1">
      <c r="A212" s="26">
        <v>1166</v>
      </c>
      <c r="B212" s="26">
        <v>106</v>
      </c>
      <c r="C212" s="26">
        <v>5162</v>
      </c>
      <c r="D212" s="26">
        <v>4341</v>
      </c>
      <c r="E212" s="28" t="s">
        <v>1585</v>
      </c>
      <c r="F212" s="19">
        <v>30</v>
      </c>
      <c r="G212" s="6">
        <v>30</v>
      </c>
      <c r="H212" s="6">
        <v>25.2</v>
      </c>
      <c r="I212" s="99">
        <f t="shared" si="2"/>
        <v>84</v>
      </c>
    </row>
    <row r="213" spans="1:9" ht="12" customHeight="1">
      <c r="A213" s="26">
        <v>1167</v>
      </c>
      <c r="B213" s="26">
        <v>106</v>
      </c>
      <c r="C213" s="26">
        <v>5164</v>
      </c>
      <c r="D213" s="26">
        <v>3541</v>
      </c>
      <c r="E213" s="28" t="s">
        <v>1173</v>
      </c>
      <c r="F213" s="19">
        <v>72</v>
      </c>
      <c r="G213" s="6">
        <v>72</v>
      </c>
      <c r="H213" s="6">
        <v>72</v>
      </c>
      <c r="I213" s="99">
        <f t="shared" si="2"/>
        <v>100</v>
      </c>
    </row>
    <row r="214" spans="1:9" ht="12" customHeight="1">
      <c r="A214" s="26">
        <v>1168</v>
      </c>
      <c r="B214" s="26" t="s">
        <v>780</v>
      </c>
      <c r="C214" s="26" t="s">
        <v>838</v>
      </c>
      <c r="D214" s="26">
        <v>4318</v>
      </c>
      <c r="E214" s="28" t="s">
        <v>729</v>
      </c>
      <c r="F214" s="19">
        <v>75</v>
      </c>
      <c r="G214" s="6">
        <v>49</v>
      </c>
      <c r="H214" s="6">
        <v>46.2</v>
      </c>
      <c r="I214" s="99">
        <f t="shared" si="2"/>
        <v>94.28571428571429</v>
      </c>
    </row>
    <row r="215" spans="1:9" ht="12" customHeight="1">
      <c r="A215" s="26">
        <v>1169</v>
      </c>
      <c r="B215" s="26" t="s">
        <v>780</v>
      </c>
      <c r="C215" s="26" t="s">
        <v>843</v>
      </c>
      <c r="D215" s="26">
        <v>3541</v>
      </c>
      <c r="E215" s="28" t="s">
        <v>1174</v>
      </c>
      <c r="F215" s="19">
        <v>20</v>
      </c>
      <c r="G215" s="6">
        <v>20</v>
      </c>
      <c r="H215" s="6">
        <v>19.8</v>
      </c>
      <c r="I215" s="99">
        <f t="shared" si="2"/>
        <v>99</v>
      </c>
    </row>
    <row r="216" spans="1:9" ht="12" customHeight="1">
      <c r="A216" s="26">
        <v>1170</v>
      </c>
      <c r="B216" s="26" t="s">
        <v>780</v>
      </c>
      <c r="C216" s="26" t="s">
        <v>843</v>
      </c>
      <c r="D216" s="26">
        <v>4318</v>
      </c>
      <c r="E216" s="28" t="s">
        <v>1175</v>
      </c>
      <c r="F216" s="19">
        <v>55</v>
      </c>
      <c r="G216" s="6">
        <v>63</v>
      </c>
      <c r="H216" s="6">
        <v>61</v>
      </c>
      <c r="I216" s="99">
        <f t="shared" si="2"/>
        <v>96.82539682539682</v>
      </c>
    </row>
    <row r="217" spans="1:9" ht="12" customHeight="1">
      <c r="A217" s="26">
        <v>1171</v>
      </c>
      <c r="B217" s="26" t="s">
        <v>780</v>
      </c>
      <c r="C217" s="26" t="s">
        <v>843</v>
      </c>
      <c r="D217" s="26">
        <v>4318</v>
      </c>
      <c r="E217" s="28" t="s">
        <v>1084</v>
      </c>
      <c r="F217" s="19">
        <v>50</v>
      </c>
      <c r="G217" s="6">
        <v>29</v>
      </c>
      <c r="H217" s="6">
        <v>28.4</v>
      </c>
      <c r="I217" s="99">
        <f t="shared" si="2"/>
        <v>97.93103448275862</v>
      </c>
    </row>
    <row r="218" spans="1:9" ht="12" customHeight="1">
      <c r="A218" s="26">
        <v>1172</v>
      </c>
      <c r="B218" s="26">
        <v>106</v>
      </c>
      <c r="C218" s="26">
        <v>5169</v>
      </c>
      <c r="D218" s="26">
        <v>4318</v>
      </c>
      <c r="E218" s="28" t="s">
        <v>1176</v>
      </c>
      <c r="F218" s="19">
        <v>50</v>
      </c>
      <c r="G218" s="6">
        <v>50</v>
      </c>
      <c r="H218" s="6">
        <v>49.4</v>
      </c>
      <c r="I218" s="99">
        <f t="shared" si="2"/>
        <v>98.8</v>
      </c>
    </row>
    <row r="219" spans="1:9" ht="12" customHeight="1">
      <c r="A219" s="26">
        <v>1173</v>
      </c>
      <c r="B219" s="26">
        <v>106</v>
      </c>
      <c r="C219" s="26">
        <v>5169</v>
      </c>
      <c r="D219" s="26">
        <v>4341</v>
      </c>
      <c r="E219" s="28" t="s">
        <v>1177</v>
      </c>
      <c r="F219" s="19">
        <v>15</v>
      </c>
      <c r="G219" s="6">
        <v>15</v>
      </c>
      <c r="H219" s="6">
        <v>14.4</v>
      </c>
      <c r="I219" s="99">
        <f t="shared" si="2"/>
        <v>96.00000000000001</v>
      </c>
    </row>
    <row r="220" spans="1:9" ht="12" customHeight="1">
      <c r="A220" s="26">
        <v>1174</v>
      </c>
      <c r="B220" s="26" t="s">
        <v>780</v>
      </c>
      <c r="C220" s="26" t="s">
        <v>843</v>
      </c>
      <c r="D220" s="26" t="s">
        <v>916</v>
      </c>
      <c r="E220" s="28" t="s">
        <v>1178</v>
      </c>
      <c r="F220" s="19">
        <v>20</v>
      </c>
      <c r="G220" s="6">
        <v>20</v>
      </c>
      <c r="H220" s="6">
        <v>18.6</v>
      </c>
      <c r="I220" s="99">
        <f t="shared" si="2"/>
        <v>93</v>
      </c>
    </row>
    <row r="221" spans="1:9" ht="12" customHeight="1">
      <c r="A221" s="26">
        <v>1634</v>
      </c>
      <c r="B221" s="26">
        <v>106</v>
      </c>
      <c r="C221" s="26">
        <v>5169</v>
      </c>
      <c r="D221" s="26">
        <v>4399</v>
      </c>
      <c r="E221" s="28" t="s">
        <v>1866</v>
      </c>
      <c r="F221" s="19">
        <v>0</v>
      </c>
      <c r="G221" s="6">
        <v>77.9</v>
      </c>
      <c r="H221" s="6">
        <v>77.9</v>
      </c>
      <c r="I221" s="99">
        <f t="shared" si="2"/>
        <v>100</v>
      </c>
    </row>
    <row r="222" spans="1:9" ht="12" customHeight="1">
      <c r="A222" s="26">
        <v>1573</v>
      </c>
      <c r="B222" s="26">
        <v>106</v>
      </c>
      <c r="C222" s="26">
        <v>5169</v>
      </c>
      <c r="D222" s="26">
        <v>4315</v>
      </c>
      <c r="E222" s="28" t="s">
        <v>891</v>
      </c>
      <c r="F222" s="19">
        <v>0</v>
      </c>
      <c r="G222" s="6">
        <v>1020</v>
      </c>
      <c r="H222" s="6">
        <v>957.2</v>
      </c>
      <c r="I222" s="99">
        <f t="shared" si="2"/>
        <v>93.84313725490196</v>
      </c>
    </row>
    <row r="223" spans="1:9" ht="12" customHeight="1">
      <c r="A223" s="26">
        <v>1175</v>
      </c>
      <c r="B223" s="26" t="s">
        <v>780</v>
      </c>
      <c r="C223" s="26" t="s">
        <v>844</v>
      </c>
      <c r="D223" s="26">
        <v>4318</v>
      </c>
      <c r="E223" s="28" t="s">
        <v>1006</v>
      </c>
      <c r="F223" s="19">
        <v>80</v>
      </c>
      <c r="G223" s="6">
        <v>58</v>
      </c>
      <c r="H223" s="6">
        <v>57.1</v>
      </c>
      <c r="I223" s="99">
        <f t="shared" si="2"/>
        <v>98.44827586206897</v>
      </c>
    </row>
    <row r="224" spans="1:9" ht="12" customHeight="1">
      <c r="A224" s="26">
        <v>1176</v>
      </c>
      <c r="B224" s="26">
        <v>106</v>
      </c>
      <c r="C224" s="26">
        <v>5171</v>
      </c>
      <c r="D224" s="26">
        <v>4341</v>
      </c>
      <c r="E224" s="28" t="s">
        <v>917</v>
      </c>
      <c r="F224" s="19">
        <v>5</v>
      </c>
      <c r="G224" s="6">
        <v>10</v>
      </c>
      <c r="H224" s="6">
        <v>10</v>
      </c>
      <c r="I224" s="99">
        <f t="shared" si="2"/>
        <v>100</v>
      </c>
    </row>
    <row r="225" spans="1:9" ht="12" customHeight="1">
      <c r="A225" s="26">
        <v>1542</v>
      </c>
      <c r="B225" s="26">
        <v>106</v>
      </c>
      <c r="C225" s="26">
        <v>5171</v>
      </c>
      <c r="D225" s="26">
        <v>3539</v>
      </c>
      <c r="E225" s="28" t="s">
        <v>382</v>
      </c>
      <c r="F225" s="19">
        <v>0</v>
      </c>
      <c r="G225" s="6">
        <v>0</v>
      </c>
      <c r="H225" s="6">
        <v>2836.1</v>
      </c>
      <c r="I225" s="570" t="s">
        <v>758</v>
      </c>
    </row>
    <row r="226" spans="1:9" ht="12" customHeight="1">
      <c r="A226" s="26">
        <v>1543</v>
      </c>
      <c r="B226" s="26">
        <v>105</v>
      </c>
      <c r="C226" s="26">
        <v>5171</v>
      </c>
      <c r="D226" s="26">
        <v>4317</v>
      </c>
      <c r="E226" s="28" t="s">
        <v>382</v>
      </c>
      <c r="F226" s="19">
        <v>0</v>
      </c>
      <c r="G226" s="6">
        <v>0</v>
      </c>
      <c r="H226" s="6">
        <v>2679.5</v>
      </c>
      <c r="I226" s="570" t="s">
        <v>758</v>
      </c>
    </row>
    <row r="227" spans="1:9" ht="12" customHeight="1">
      <c r="A227" s="26">
        <v>1551</v>
      </c>
      <c r="B227" s="26">
        <v>106</v>
      </c>
      <c r="C227" s="26">
        <v>5171</v>
      </c>
      <c r="D227" s="26">
        <v>4318</v>
      </c>
      <c r="E227" s="28" t="s">
        <v>382</v>
      </c>
      <c r="F227" s="19">
        <v>0</v>
      </c>
      <c r="G227" s="6">
        <v>0</v>
      </c>
      <c r="H227" s="6">
        <v>80.1</v>
      </c>
      <c r="I227" s="570" t="s">
        <v>758</v>
      </c>
    </row>
    <row r="228" spans="1:9" ht="12" customHeight="1">
      <c r="A228" s="26">
        <v>1177</v>
      </c>
      <c r="B228" s="26" t="s">
        <v>780</v>
      </c>
      <c r="C228" s="26" t="s">
        <v>850</v>
      </c>
      <c r="D228" s="26">
        <v>4318</v>
      </c>
      <c r="E228" s="28" t="s">
        <v>918</v>
      </c>
      <c r="F228" s="19">
        <v>15</v>
      </c>
      <c r="G228" s="6">
        <v>23.5</v>
      </c>
      <c r="H228" s="6">
        <v>21.3</v>
      </c>
      <c r="I228" s="99">
        <f t="shared" si="2"/>
        <v>90.63829787234042</v>
      </c>
    </row>
    <row r="229" spans="1:9" ht="12" customHeight="1">
      <c r="A229" s="26">
        <v>1665</v>
      </c>
      <c r="B229" s="26">
        <v>106</v>
      </c>
      <c r="C229" s="26">
        <v>5175</v>
      </c>
      <c r="D229" s="26">
        <v>4399</v>
      </c>
      <c r="E229" s="28" t="s">
        <v>858</v>
      </c>
      <c r="F229" s="19">
        <v>0</v>
      </c>
      <c r="G229" s="6">
        <v>7.7</v>
      </c>
      <c r="H229" s="6">
        <v>7.3</v>
      </c>
      <c r="I229" s="99">
        <f t="shared" si="2"/>
        <v>94.8051948051948</v>
      </c>
    </row>
    <row r="230" spans="1:9" ht="12" customHeight="1">
      <c r="A230" s="26">
        <v>1178</v>
      </c>
      <c r="B230" s="26" t="s">
        <v>780</v>
      </c>
      <c r="C230" s="26" t="s">
        <v>919</v>
      </c>
      <c r="D230" s="26">
        <v>4318</v>
      </c>
      <c r="E230" s="60" t="s">
        <v>1010</v>
      </c>
      <c r="F230" s="19">
        <v>450</v>
      </c>
      <c r="G230" s="6">
        <v>441</v>
      </c>
      <c r="H230" s="6">
        <v>441</v>
      </c>
      <c r="I230" s="99">
        <f t="shared" si="2"/>
        <v>100</v>
      </c>
    </row>
    <row r="231" spans="1:9" ht="12" customHeight="1">
      <c r="A231" s="26">
        <v>1179</v>
      </c>
      <c r="B231" s="26" t="s">
        <v>780</v>
      </c>
      <c r="C231" s="26" t="s">
        <v>920</v>
      </c>
      <c r="D231" s="26">
        <v>3541</v>
      </c>
      <c r="E231" s="1" t="s">
        <v>938</v>
      </c>
      <c r="F231" s="19">
        <v>250</v>
      </c>
      <c r="G231" s="6">
        <v>250</v>
      </c>
      <c r="H231" s="6">
        <v>250</v>
      </c>
      <c r="I231" s="99">
        <f t="shared" si="2"/>
        <v>100</v>
      </c>
    </row>
    <row r="232" spans="1:9" ht="12" customHeight="1">
      <c r="A232" s="26">
        <v>1180</v>
      </c>
      <c r="B232" s="26" t="s">
        <v>780</v>
      </c>
      <c r="C232" s="26" t="s">
        <v>920</v>
      </c>
      <c r="D232" s="26">
        <v>4318</v>
      </c>
      <c r="E232" s="1" t="s">
        <v>938</v>
      </c>
      <c r="F232" s="19">
        <v>450</v>
      </c>
      <c r="G232" s="6">
        <v>550.5</v>
      </c>
      <c r="H232" s="6">
        <v>550.5</v>
      </c>
      <c r="I232" s="99">
        <f t="shared" si="2"/>
        <v>100</v>
      </c>
    </row>
    <row r="233" spans="1:9" ht="12" customHeight="1">
      <c r="A233" s="26">
        <v>1181</v>
      </c>
      <c r="B233" s="26" t="s">
        <v>780</v>
      </c>
      <c r="C233" s="26" t="s">
        <v>921</v>
      </c>
      <c r="D233" s="26" t="s">
        <v>782</v>
      </c>
      <c r="E233" s="28" t="s">
        <v>874</v>
      </c>
      <c r="F233" s="19">
        <v>2600</v>
      </c>
      <c r="G233" s="6">
        <v>2600</v>
      </c>
      <c r="H233" s="6">
        <v>2600</v>
      </c>
      <c r="I233" s="99">
        <f t="shared" si="2"/>
        <v>100</v>
      </c>
    </row>
    <row r="234" spans="1:9" ht="12" customHeight="1">
      <c r="A234" s="26">
        <v>1182</v>
      </c>
      <c r="B234" s="26" t="s">
        <v>780</v>
      </c>
      <c r="C234" s="26" t="s">
        <v>866</v>
      </c>
      <c r="D234" s="26">
        <v>4318</v>
      </c>
      <c r="E234" s="28" t="s">
        <v>1180</v>
      </c>
      <c r="F234" s="19">
        <v>1470</v>
      </c>
      <c r="G234" s="6">
        <v>1470</v>
      </c>
      <c r="H234" s="6">
        <v>1470</v>
      </c>
      <c r="I234" s="99">
        <f t="shared" si="2"/>
        <v>100</v>
      </c>
    </row>
    <row r="235" spans="1:9" ht="12" customHeight="1">
      <c r="A235" s="26">
        <v>1183</v>
      </c>
      <c r="B235" s="26" t="s">
        <v>780</v>
      </c>
      <c r="C235" s="26" t="s">
        <v>866</v>
      </c>
      <c r="D235" s="26">
        <v>4318</v>
      </c>
      <c r="E235" s="28" t="s">
        <v>1151</v>
      </c>
      <c r="F235" s="19">
        <v>580</v>
      </c>
      <c r="G235" s="6">
        <v>488.5</v>
      </c>
      <c r="H235" s="6">
        <v>488.5</v>
      </c>
      <c r="I235" s="99">
        <f t="shared" si="2"/>
        <v>100</v>
      </c>
    </row>
    <row r="236" spans="1:9" ht="12" customHeight="1">
      <c r="A236" s="26">
        <v>1184</v>
      </c>
      <c r="B236" s="26" t="s">
        <v>780</v>
      </c>
      <c r="C236" s="26" t="s">
        <v>922</v>
      </c>
      <c r="D236" s="26">
        <v>4174</v>
      </c>
      <c r="E236" s="28" t="s">
        <v>1181</v>
      </c>
      <c r="F236" s="19">
        <v>4000</v>
      </c>
      <c r="G236" s="6">
        <v>2030</v>
      </c>
      <c r="H236" s="6">
        <v>2008.8</v>
      </c>
      <c r="I236" s="99">
        <f t="shared" si="2"/>
        <v>98.95566502463053</v>
      </c>
    </row>
    <row r="237" spans="1:9" ht="12" customHeight="1">
      <c r="A237" s="26">
        <v>1185</v>
      </c>
      <c r="B237" s="26" t="s">
        <v>780</v>
      </c>
      <c r="C237" s="26" t="s">
        <v>922</v>
      </c>
      <c r="D237" s="26">
        <v>4175</v>
      </c>
      <c r="E237" s="28" t="s">
        <v>1182</v>
      </c>
      <c r="F237" s="19">
        <v>21000</v>
      </c>
      <c r="G237" s="6">
        <v>21781</v>
      </c>
      <c r="H237" s="6">
        <v>21768.9</v>
      </c>
      <c r="I237" s="99">
        <f aca="true" t="shared" si="3" ref="I237:I301">(H237/G237)*100</f>
        <v>99.94444699508746</v>
      </c>
    </row>
    <row r="238" spans="1:9" ht="12" customHeight="1">
      <c r="A238" s="26">
        <v>1186</v>
      </c>
      <c r="B238" s="26" t="s">
        <v>780</v>
      </c>
      <c r="C238" s="26" t="s">
        <v>922</v>
      </c>
      <c r="D238" s="26">
        <v>4176</v>
      </c>
      <c r="E238" s="28" t="s">
        <v>1522</v>
      </c>
      <c r="F238" s="19">
        <v>14400</v>
      </c>
      <c r="G238" s="6">
        <v>14290</v>
      </c>
      <c r="H238" s="6">
        <v>13775.9</v>
      </c>
      <c r="I238" s="99">
        <f t="shared" si="3"/>
        <v>96.40237928621414</v>
      </c>
    </row>
    <row r="239" spans="1:9" ht="12" customHeight="1">
      <c r="A239" s="26">
        <v>1187</v>
      </c>
      <c r="B239" s="26">
        <v>106</v>
      </c>
      <c r="C239" s="26">
        <v>5410</v>
      </c>
      <c r="D239" s="26">
        <v>4181</v>
      </c>
      <c r="E239" s="28" t="s">
        <v>1183</v>
      </c>
      <c r="F239" s="19">
        <v>13400</v>
      </c>
      <c r="G239" s="6">
        <v>19689.1</v>
      </c>
      <c r="H239" s="6">
        <v>19681.1</v>
      </c>
      <c r="I239" s="99">
        <f t="shared" si="3"/>
        <v>99.95936838149026</v>
      </c>
    </row>
    <row r="240" spans="1:9" ht="12" customHeight="1">
      <c r="A240" s="26">
        <v>1188</v>
      </c>
      <c r="B240" s="26">
        <v>106</v>
      </c>
      <c r="C240" s="26">
        <v>5410</v>
      </c>
      <c r="D240" s="26">
        <v>4182</v>
      </c>
      <c r="E240" s="28" t="s">
        <v>1184</v>
      </c>
      <c r="F240" s="19">
        <v>4464</v>
      </c>
      <c r="G240" s="6">
        <v>6195.9</v>
      </c>
      <c r="H240" s="6">
        <v>5851.4</v>
      </c>
      <c r="I240" s="99">
        <f t="shared" si="3"/>
        <v>94.4398715279459</v>
      </c>
    </row>
    <row r="241" spans="1:9" ht="12" customHeight="1">
      <c r="A241" s="26">
        <v>1189</v>
      </c>
      <c r="B241" s="26">
        <v>106</v>
      </c>
      <c r="C241" s="26">
        <v>5410</v>
      </c>
      <c r="D241" s="26">
        <v>4183</v>
      </c>
      <c r="E241" s="28" t="s">
        <v>1185</v>
      </c>
      <c r="F241" s="19">
        <v>3000</v>
      </c>
      <c r="G241" s="6">
        <v>1040</v>
      </c>
      <c r="H241" s="6">
        <v>965.7</v>
      </c>
      <c r="I241" s="99">
        <f t="shared" si="3"/>
        <v>92.85576923076924</v>
      </c>
    </row>
    <row r="242" spans="1:9" ht="12" customHeight="1">
      <c r="A242" s="26">
        <v>1190</v>
      </c>
      <c r="B242" s="26">
        <v>106</v>
      </c>
      <c r="C242" s="26">
        <v>5410</v>
      </c>
      <c r="D242" s="26">
        <v>4184</v>
      </c>
      <c r="E242" s="28" t="s">
        <v>1186</v>
      </c>
      <c r="F242" s="19">
        <v>10000</v>
      </c>
      <c r="G242" s="6">
        <v>7250</v>
      </c>
      <c r="H242" s="6">
        <v>6482.5</v>
      </c>
      <c r="I242" s="99">
        <f t="shared" si="3"/>
        <v>89.41379310344828</v>
      </c>
    </row>
    <row r="243" spans="1:9" ht="12" customHeight="1">
      <c r="A243" s="26">
        <v>1191</v>
      </c>
      <c r="B243" s="26">
        <v>106</v>
      </c>
      <c r="C243" s="26">
        <v>5410</v>
      </c>
      <c r="D243" s="26">
        <v>4185</v>
      </c>
      <c r="E243" s="28" t="s">
        <v>1187</v>
      </c>
      <c r="F243" s="19">
        <v>12000</v>
      </c>
      <c r="G243" s="6">
        <v>22500</v>
      </c>
      <c r="H243" s="6">
        <v>21671</v>
      </c>
      <c r="I243" s="99">
        <f t="shared" si="3"/>
        <v>96.31555555555555</v>
      </c>
    </row>
    <row r="244" spans="1:9" ht="12" customHeight="1">
      <c r="A244" s="26">
        <v>1192</v>
      </c>
      <c r="B244" s="26">
        <v>106</v>
      </c>
      <c r="C244" s="26">
        <v>5410</v>
      </c>
      <c r="D244" s="26">
        <v>4186</v>
      </c>
      <c r="E244" s="28" t="s">
        <v>1188</v>
      </c>
      <c r="F244" s="19">
        <v>500</v>
      </c>
      <c r="G244" s="6">
        <v>660</v>
      </c>
      <c r="H244" s="6">
        <v>654</v>
      </c>
      <c r="I244" s="99">
        <f t="shared" si="3"/>
        <v>99.0909090909091</v>
      </c>
    </row>
    <row r="245" spans="1:9" ht="12" customHeight="1">
      <c r="A245" s="26">
        <v>1193</v>
      </c>
      <c r="B245" s="26">
        <v>106</v>
      </c>
      <c r="C245" s="26">
        <v>5410</v>
      </c>
      <c r="D245" s="26">
        <v>4187</v>
      </c>
      <c r="E245" s="28" t="s">
        <v>1189</v>
      </c>
      <c r="F245" s="19">
        <v>100</v>
      </c>
      <c r="G245" s="6">
        <v>0</v>
      </c>
      <c r="H245" s="6">
        <v>0</v>
      </c>
      <c r="I245" s="570" t="s">
        <v>758</v>
      </c>
    </row>
    <row r="246" spans="1:9" ht="12" customHeight="1">
      <c r="A246" s="26">
        <v>1544</v>
      </c>
      <c r="B246" s="26">
        <v>106</v>
      </c>
      <c r="C246" s="26">
        <v>5410</v>
      </c>
      <c r="D246" s="26">
        <v>4175</v>
      </c>
      <c r="E246" s="28" t="s">
        <v>238</v>
      </c>
      <c r="F246" s="19">
        <v>0</v>
      </c>
      <c r="G246" s="6">
        <v>1300</v>
      </c>
      <c r="H246" s="6">
        <v>891.9</v>
      </c>
      <c r="I246" s="99">
        <f t="shared" si="3"/>
        <v>68.6076923076923</v>
      </c>
    </row>
    <row r="247" spans="1:9" ht="12" customHeight="1">
      <c r="A247" s="26">
        <v>1651</v>
      </c>
      <c r="B247" s="26">
        <v>106</v>
      </c>
      <c r="C247" s="26">
        <v>5909</v>
      </c>
      <c r="D247" s="26">
        <v>4399</v>
      </c>
      <c r="E247" s="28" t="s">
        <v>1867</v>
      </c>
      <c r="F247" s="19">
        <v>0</v>
      </c>
      <c r="G247" s="6">
        <v>14</v>
      </c>
      <c r="H247" s="6">
        <v>9.8</v>
      </c>
      <c r="I247" s="99">
        <f t="shared" si="3"/>
        <v>70</v>
      </c>
    </row>
    <row r="248" spans="1:9" ht="13.5" customHeight="1">
      <c r="A248" s="27"/>
      <c r="B248" s="21" t="s">
        <v>924</v>
      </c>
      <c r="C248" s="22"/>
      <c r="D248" s="20"/>
      <c r="E248" s="29" t="s">
        <v>590</v>
      </c>
      <c r="F248" s="23">
        <f>SUBTOTAL(9,F187:F246)</f>
        <v>90237</v>
      </c>
      <c r="G248" s="7">
        <f>SUBTOTAL(9,G187:G247)</f>
        <v>105490.29999999999</v>
      </c>
      <c r="H248" s="7">
        <f>SUBTOTAL(9,H187:H247)</f>
        <v>107922.09999999999</v>
      </c>
      <c r="I248" s="101">
        <f t="shared" si="3"/>
        <v>102.30523564725857</v>
      </c>
    </row>
    <row r="249" spans="1:9" ht="12" customHeight="1">
      <c r="A249" s="26">
        <v>1194</v>
      </c>
      <c r="B249" s="26" t="s">
        <v>785</v>
      </c>
      <c r="C249" s="26" t="s">
        <v>925</v>
      </c>
      <c r="D249" s="26" t="s">
        <v>927</v>
      </c>
      <c r="E249" s="28" t="s">
        <v>926</v>
      </c>
      <c r="F249" s="19">
        <v>5</v>
      </c>
      <c r="G249" s="6">
        <v>3</v>
      </c>
      <c r="H249" s="6">
        <v>0.7</v>
      </c>
      <c r="I249" s="99">
        <f t="shared" si="3"/>
        <v>23.333333333333332</v>
      </c>
    </row>
    <row r="250" spans="1:9" ht="12" customHeight="1">
      <c r="A250" s="26">
        <v>1195</v>
      </c>
      <c r="B250" s="26" t="s">
        <v>785</v>
      </c>
      <c r="C250" s="26" t="s">
        <v>823</v>
      </c>
      <c r="D250" s="26">
        <v>5512</v>
      </c>
      <c r="E250" s="28" t="s">
        <v>913</v>
      </c>
      <c r="F250" s="19">
        <v>30</v>
      </c>
      <c r="G250" s="6">
        <v>25</v>
      </c>
      <c r="H250" s="6">
        <v>25</v>
      </c>
      <c r="I250" s="99">
        <f t="shared" si="3"/>
        <v>100</v>
      </c>
    </row>
    <row r="251" spans="1:9" ht="12" customHeight="1">
      <c r="A251" s="26">
        <v>1196</v>
      </c>
      <c r="B251" s="26" t="s">
        <v>785</v>
      </c>
      <c r="C251" s="26" t="s">
        <v>823</v>
      </c>
      <c r="D251" s="26" t="s">
        <v>927</v>
      </c>
      <c r="E251" s="28" t="s">
        <v>913</v>
      </c>
      <c r="F251" s="19">
        <v>60</v>
      </c>
      <c r="G251" s="6">
        <v>67</v>
      </c>
      <c r="H251" s="6">
        <v>65.7</v>
      </c>
      <c r="I251" s="99">
        <f t="shared" si="3"/>
        <v>98.05970149253731</v>
      </c>
    </row>
    <row r="252" spans="1:9" ht="12" customHeight="1">
      <c r="A252" s="26">
        <v>1197</v>
      </c>
      <c r="B252" s="26" t="s">
        <v>785</v>
      </c>
      <c r="C252" s="26" t="s">
        <v>824</v>
      </c>
      <c r="D252" s="26" t="s">
        <v>927</v>
      </c>
      <c r="E252" s="28" t="s">
        <v>914</v>
      </c>
      <c r="F252" s="19">
        <v>1570</v>
      </c>
      <c r="G252" s="6">
        <v>1266</v>
      </c>
      <c r="H252" s="6">
        <v>1264.7</v>
      </c>
      <c r="I252" s="99">
        <f t="shared" si="3"/>
        <v>99.89731437598736</v>
      </c>
    </row>
    <row r="253" spans="1:9" ht="12" customHeight="1">
      <c r="A253" s="26">
        <v>1198</v>
      </c>
      <c r="B253" s="26" t="s">
        <v>785</v>
      </c>
      <c r="C253" s="26" t="s">
        <v>825</v>
      </c>
      <c r="D253" s="26">
        <v>1014</v>
      </c>
      <c r="E253" s="28" t="s">
        <v>1190</v>
      </c>
      <c r="F253" s="19">
        <v>15</v>
      </c>
      <c r="G253" s="6">
        <v>0</v>
      </c>
      <c r="H253" s="6">
        <v>0</v>
      </c>
      <c r="I253" s="570" t="s">
        <v>758</v>
      </c>
    </row>
    <row r="254" spans="1:9" ht="12" customHeight="1">
      <c r="A254" s="26">
        <v>1199</v>
      </c>
      <c r="B254" s="26" t="s">
        <v>785</v>
      </c>
      <c r="C254" s="26" t="s">
        <v>825</v>
      </c>
      <c r="D254" s="26">
        <v>6171</v>
      </c>
      <c r="E254" s="28" t="s">
        <v>1191</v>
      </c>
      <c r="F254" s="19">
        <v>150</v>
      </c>
      <c r="G254" s="6">
        <v>464</v>
      </c>
      <c r="H254" s="6">
        <v>464</v>
      </c>
      <c r="I254" s="99">
        <f t="shared" si="3"/>
        <v>100</v>
      </c>
    </row>
    <row r="255" spans="1:9" ht="12" customHeight="1">
      <c r="A255" s="26">
        <v>1200</v>
      </c>
      <c r="B255" s="26" t="s">
        <v>785</v>
      </c>
      <c r="C255" s="26" t="s">
        <v>825</v>
      </c>
      <c r="D255" s="26">
        <v>6171</v>
      </c>
      <c r="E255" s="28" t="s">
        <v>1192</v>
      </c>
      <c r="F255" s="19">
        <v>300</v>
      </c>
      <c r="G255" s="6">
        <v>2815</v>
      </c>
      <c r="H255" s="6">
        <v>2813.4</v>
      </c>
      <c r="I255" s="99">
        <f t="shared" si="3"/>
        <v>99.94316163410303</v>
      </c>
    </row>
    <row r="256" spans="1:9" ht="12" customHeight="1">
      <c r="A256" s="26">
        <v>1201</v>
      </c>
      <c r="B256" s="26">
        <v>108</v>
      </c>
      <c r="C256" s="26">
        <v>5139</v>
      </c>
      <c r="D256" s="26">
        <v>1014</v>
      </c>
      <c r="E256" s="28" t="s">
        <v>1194</v>
      </c>
      <c r="F256" s="19">
        <v>45</v>
      </c>
      <c r="G256" s="6">
        <v>52</v>
      </c>
      <c r="H256" s="6">
        <v>51.7</v>
      </c>
      <c r="I256" s="99">
        <f t="shared" si="3"/>
        <v>99.42307692307692</v>
      </c>
    </row>
    <row r="257" spans="1:9" ht="12" customHeight="1">
      <c r="A257" s="26">
        <v>1652</v>
      </c>
      <c r="B257" s="26">
        <v>108</v>
      </c>
      <c r="C257" s="26">
        <v>5139</v>
      </c>
      <c r="D257" s="26">
        <v>6115</v>
      </c>
      <c r="E257" s="28" t="s">
        <v>1868</v>
      </c>
      <c r="F257" s="19">
        <v>0</v>
      </c>
      <c r="G257" s="6">
        <v>10.5</v>
      </c>
      <c r="H257" s="6">
        <v>9.9</v>
      </c>
      <c r="I257" s="99">
        <f t="shared" si="3"/>
        <v>94.28571428571428</v>
      </c>
    </row>
    <row r="258" spans="1:9" ht="12" customHeight="1">
      <c r="A258" s="26">
        <v>1202</v>
      </c>
      <c r="B258" s="26" t="s">
        <v>785</v>
      </c>
      <c r="C258" s="26" t="s">
        <v>826</v>
      </c>
      <c r="D258" s="26" t="s">
        <v>927</v>
      </c>
      <c r="E258" s="28" t="s">
        <v>1195</v>
      </c>
      <c r="F258" s="19">
        <v>900</v>
      </c>
      <c r="G258" s="6">
        <v>1356</v>
      </c>
      <c r="H258" s="6">
        <v>1355.8</v>
      </c>
      <c r="I258" s="99">
        <f t="shared" si="3"/>
        <v>99.98525073746313</v>
      </c>
    </row>
    <row r="259" spans="1:9" ht="12" customHeight="1">
      <c r="A259" s="26">
        <v>1203</v>
      </c>
      <c r="B259" s="26" t="s">
        <v>785</v>
      </c>
      <c r="C259" s="26" t="s">
        <v>826</v>
      </c>
      <c r="D259" s="26" t="s">
        <v>927</v>
      </c>
      <c r="E259" s="28" t="s">
        <v>1196</v>
      </c>
      <c r="F259" s="19">
        <v>180</v>
      </c>
      <c r="G259" s="6">
        <v>302</v>
      </c>
      <c r="H259" s="95">
        <v>301</v>
      </c>
      <c r="I259" s="99">
        <f t="shared" si="3"/>
        <v>99.66887417218543</v>
      </c>
    </row>
    <row r="260" spans="1:9" ht="12" customHeight="1">
      <c r="A260" s="26">
        <v>1204</v>
      </c>
      <c r="B260" s="26" t="s">
        <v>785</v>
      </c>
      <c r="C260" s="26" t="s">
        <v>826</v>
      </c>
      <c r="D260" s="26" t="s">
        <v>927</v>
      </c>
      <c r="E260" s="28" t="s">
        <v>1197</v>
      </c>
      <c r="F260" s="19">
        <v>650</v>
      </c>
      <c r="G260" s="6">
        <v>853</v>
      </c>
      <c r="H260" s="6">
        <v>852</v>
      </c>
      <c r="I260" s="99">
        <f t="shared" si="3"/>
        <v>99.88276670574443</v>
      </c>
    </row>
    <row r="261" spans="1:9" ht="12" customHeight="1">
      <c r="A261" s="26">
        <v>1205</v>
      </c>
      <c r="B261" s="26" t="s">
        <v>785</v>
      </c>
      <c r="C261" s="26" t="s">
        <v>826</v>
      </c>
      <c r="D261" s="26" t="s">
        <v>927</v>
      </c>
      <c r="E261" s="28" t="s">
        <v>1198</v>
      </c>
      <c r="F261" s="19">
        <v>150</v>
      </c>
      <c r="G261" s="6">
        <v>176</v>
      </c>
      <c r="H261" s="6">
        <v>175.1</v>
      </c>
      <c r="I261" s="99">
        <f t="shared" si="3"/>
        <v>99.48863636363636</v>
      </c>
    </row>
    <row r="262" spans="1:9" ht="12" customHeight="1">
      <c r="A262" s="26">
        <v>1206</v>
      </c>
      <c r="B262" s="26">
        <v>108</v>
      </c>
      <c r="C262" s="26">
        <v>5139</v>
      </c>
      <c r="D262" s="26">
        <v>6171</v>
      </c>
      <c r="E262" s="28" t="s">
        <v>1076</v>
      </c>
      <c r="F262" s="19">
        <v>280</v>
      </c>
      <c r="G262" s="6">
        <v>237</v>
      </c>
      <c r="H262" s="6">
        <v>236.4</v>
      </c>
      <c r="I262" s="99">
        <f t="shared" si="3"/>
        <v>99.74683544303798</v>
      </c>
    </row>
    <row r="263" spans="1:9" ht="12" customHeight="1">
      <c r="A263" s="26">
        <v>1207</v>
      </c>
      <c r="B263" s="26">
        <v>108</v>
      </c>
      <c r="C263" s="26">
        <v>5139</v>
      </c>
      <c r="D263" s="26">
        <v>6171</v>
      </c>
      <c r="E263" s="28" t="s">
        <v>1199</v>
      </c>
      <c r="F263" s="19">
        <v>320</v>
      </c>
      <c r="G263" s="6">
        <v>261</v>
      </c>
      <c r="H263" s="6">
        <v>260.2</v>
      </c>
      <c r="I263" s="99">
        <f t="shared" si="3"/>
        <v>99.6934865900383</v>
      </c>
    </row>
    <row r="264" spans="1:9" ht="12" customHeight="1">
      <c r="A264" s="26">
        <v>1208</v>
      </c>
      <c r="B264" s="26">
        <v>108</v>
      </c>
      <c r="C264" s="26">
        <v>5139</v>
      </c>
      <c r="D264" s="26">
        <v>6171</v>
      </c>
      <c r="E264" s="28" t="s">
        <v>1200</v>
      </c>
      <c r="F264" s="19">
        <v>25</v>
      </c>
      <c r="G264" s="6">
        <v>114</v>
      </c>
      <c r="H264" s="6">
        <v>112.7</v>
      </c>
      <c r="I264" s="99">
        <f t="shared" si="3"/>
        <v>98.85964912280703</v>
      </c>
    </row>
    <row r="265" spans="1:9" ht="12" customHeight="1">
      <c r="A265" s="26">
        <v>1209</v>
      </c>
      <c r="B265" s="26">
        <v>108</v>
      </c>
      <c r="C265" s="26">
        <v>5139</v>
      </c>
      <c r="D265" s="26">
        <v>6171</v>
      </c>
      <c r="E265" s="28" t="s">
        <v>1201</v>
      </c>
      <c r="F265" s="19">
        <v>125</v>
      </c>
      <c r="G265" s="6">
        <v>137</v>
      </c>
      <c r="H265" s="6">
        <v>136.2</v>
      </c>
      <c r="I265" s="99">
        <f t="shared" si="3"/>
        <v>99.41605839416057</v>
      </c>
    </row>
    <row r="266" spans="1:9" ht="12" customHeight="1">
      <c r="A266" s="26">
        <v>1210</v>
      </c>
      <c r="B266" s="26" t="s">
        <v>785</v>
      </c>
      <c r="C266" s="26" t="s">
        <v>827</v>
      </c>
      <c r="D266" s="26" t="s">
        <v>927</v>
      </c>
      <c r="E266" s="28" t="s">
        <v>1077</v>
      </c>
      <c r="F266" s="19">
        <v>500</v>
      </c>
      <c r="G266" s="6">
        <v>324.3</v>
      </c>
      <c r="H266" s="6">
        <v>319.8</v>
      </c>
      <c r="I266" s="99">
        <f t="shared" si="3"/>
        <v>98.61239592969473</v>
      </c>
    </row>
    <row r="267" spans="1:9" ht="12" customHeight="1">
      <c r="A267" s="26">
        <v>1211</v>
      </c>
      <c r="B267" s="26" t="s">
        <v>785</v>
      </c>
      <c r="C267" s="26" t="s">
        <v>828</v>
      </c>
      <c r="D267" s="26" t="s">
        <v>927</v>
      </c>
      <c r="E267" s="28" t="s">
        <v>1525</v>
      </c>
      <c r="F267" s="19">
        <v>2300</v>
      </c>
      <c r="G267" s="6">
        <v>2320.5</v>
      </c>
      <c r="H267" s="6">
        <v>2384.7</v>
      </c>
      <c r="I267" s="99">
        <f t="shared" si="3"/>
        <v>102.76664511958629</v>
      </c>
    </row>
    <row r="268" spans="1:9" ht="12" customHeight="1">
      <c r="A268" s="26">
        <v>1212</v>
      </c>
      <c r="B268" s="26" t="s">
        <v>785</v>
      </c>
      <c r="C268" s="26" t="s">
        <v>915</v>
      </c>
      <c r="D268" s="26">
        <v>5512</v>
      </c>
      <c r="E268" s="28" t="s">
        <v>909</v>
      </c>
      <c r="F268" s="19">
        <v>27</v>
      </c>
      <c r="G268" s="6">
        <v>47</v>
      </c>
      <c r="H268" s="6">
        <v>46.6</v>
      </c>
      <c r="I268" s="99">
        <f t="shared" si="3"/>
        <v>99.14893617021276</v>
      </c>
    </row>
    <row r="269" spans="1:9" ht="12" customHeight="1">
      <c r="A269" s="26">
        <v>1213</v>
      </c>
      <c r="B269" s="26" t="s">
        <v>785</v>
      </c>
      <c r="C269" s="26" t="s">
        <v>829</v>
      </c>
      <c r="D269" s="26" t="s">
        <v>927</v>
      </c>
      <c r="E269" s="28" t="s">
        <v>830</v>
      </c>
      <c r="F269" s="19">
        <v>3100</v>
      </c>
      <c r="G269" s="6">
        <v>2211.4</v>
      </c>
      <c r="H269" s="6">
        <v>2254.2</v>
      </c>
      <c r="I269" s="99">
        <f t="shared" si="3"/>
        <v>101.93542552229356</v>
      </c>
    </row>
    <row r="270" spans="1:9" ht="12" customHeight="1">
      <c r="A270" s="26">
        <v>1653</v>
      </c>
      <c r="B270" s="26">
        <v>108</v>
      </c>
      <c r="C270" s="26">
        <v>5156</v>
      </c>
      <c r="D270" s="26">
        <v>6115</v>
      </c>
      <c r="E270" s="28" t="s">
        <v>1874</v>
      </c>
      <c r="F270" s="19">
        <v>0</v>
      </c>
      <c r="G270" s="6">
        <v>9</v>
      </c>
      <c r="H270" s="6">
        <v>0</v>
      </c>
      <c r="I270" s="99">
        <f t="shared" si="3"/>
        <v>0</v>
      </c>
    </row>
    <row r="271" spans="1:9" ht="12" customHeight="1">
      <c r="A271" s="26">
        <v>1214</v>
      </c>
      <c r="B271" s="26" t="s">
        <v>785</v>
      </c>
      <c r="C271" s="26" t="s">
        <v>831</v>
      </c>
      <c r="D271" s="26" t="s">
        <v>927</v>
      </c>
      <c r="E271" s="28" t="s">
        <v>832</v>
      </c>
      <c r="F271" s="19">
        <v>700</v>
      </c>
      <c r="G271" s="6">
        <v>612</v>
      </c>
      <c r="H271" s="6">
        <v>611.6</v>
      </c>
      <c r="I271" s="99">
        <f t="shared" si="3"/>
        <v>99.93464052287581</v>
      </c>
    </row>
    <row r="272" spans="1:9" ht="12" customHeight="1">
      <c r="A272" s="26">
        <v>1215</v>
      </c>
      <c r="B272" s="26" t="s">
        <v>785</v>
      </c>
      <c r="C272" s="26" t="s">
        <v>833</v>
      </c>
      <c r="D272" s="26" t="s">
        <v>927</v>
      </c>
      <c r="E272" s="28" t="s">
        <v>929</v>
      </c>
      <c r="F272" s="19">
        <v>8000</v>
      </c>
      <c r="G272" s="6">
        <v>9094.5</v>
      </c>
      <c r="H272" s="6">
        <v>9092.7</v>
      </c>
      <c r="I272" s="99">
        <f t="shared" si="3"/>
        <v>99.98020781791193</v>
      </c>
    </row>
    <row r="273" spans="1:9" ht="12" customHeight="1">
      <c r="A273" s="26">
        <v>1216</v>
      </c>
      <c r="B273" s="26" t="s">
        <v>785</v>
      </c>
      <c r="C273" s="26" t="s">
        <v>834</v>
      </c>
      <c r="D273" s="26" t="s">
        <v>927</v>
      </c>
      <c r="E273" s="28" t="s">
        <v>835</v>
      </c>
      <c r="F273" s="19">
        <v>3700</v>
      </c>
      <c r="G273" s="6">
        <v>3562.5</v>
      </c>
      <c r="H273" s="6">
        <v>3559.8</v>
      </c>
      <c r="I273" s="99">
        <f t="shared" si="3"/>
        <v>99.92421052631579</v>
      </c>
    </row>
    <row r="274" spans="1:9" ht="12" customHeight="1">
      <c r="A274" s="26">
        <v>1217</v>
      </c>
      <c r="B274" s="26" t="s">
        <v>785</v>
      </c>
      <c r="C274" s="26" t="s">
        <v>838</v>
      </c>
      <c r="D274" s="26">
        <v>1014</v>
      </c>
      <c r="E274" s="28" t="s">
        <v>1587</v>
      </c>
      <c r="F274" s="19">
        <v>35</v>
      </c>
      <c r="G274" s="6">
        <v>33</v>
      </c>
      <c r="H274" s="6">
        <v>32.6</v>
      </c>
      <c r="I274" s="99">
        <f t="shared" si="3"/>
        <v>98.7878787878788</v>
      </c>
    </row>
    <row r="275" spans="1:9" ht="12" customHeight="1">
      <c r="A275" s="26">
        <v>1218</v>
      </c>
      <c r="B275" s="26" t="s">
        <v>785</v>
      </c>
      <c r="C275" s="26" t="s">
        <v>838</v>
      </c>
      <c r="D275" s="26" t="s">
        <v>927</v>
      </c>
      <c r="E275" s="28" t="s">
        <v>1202</v>
      </c>
      <c r="F275" s="19">
        <v>200</v>
      </c>
      <c r="G275" s="6">
        <v>80</v>
      </c>
      <c r="H275" s="6">
        <v>79.7</v>
      </c>
      <c r="I275" s="99">
        <f t="shared" si="3"/>
        <v>99.62500000000001</v>
      </c>
    </row>
    <row r="276" spans="1:9" ht="12" customHeight="1">
      <c r="A276" s="26">
        <v>1219</v>
      </c>
      <c r="B276" s="26" t="s">
        <v>785</v>
      </c>
      <c r="C276" s="26" t="s">
        <v>838</v>
      </c>
      <c r="D276" s="26" t="s">
        <v>927</v>
      </c>
      <c r="E276" s="28" t="s">
        <v>1203</v>
      </c>
      <c r="F276" s="19">
        <v>500</v>
      </c>
      <c r="G276" s="6">
        <v>351.6</v>
      </c>
      <c r="H276" s="6">
        <v>348.8</v>
      </c>
      <c r="I276" s="99">
        <f t="shared" si="3"/>
        <v>99.20364050056882</v>
      </c>
    </row>
    <row r="277" spans="1:9" ht="12" customHeight="1">
      <c r="A277" s="26">
        <v>1220</v>
      </c>
      <c r="B277" s="26" t="s">
        <v>785</v>
      </c>
      <c r="C277" s="26" t="s">
        <v>930</v>
      </c>
      <c r="D277" s="26" t="s">
        <v>927</v>
      </c>
      <c r="E277" s="28" t="s">
        <v>855</v>
      </c>
      <c r="F277" s="19">
        <v>150</v>
      </c>
      <c r="G277" s="6">
        <v>43</v>
      </c>
      <c r="H277" s="6">
        <v>42.8</v>
      </c>
      <c r="I277" s="99">
        <f t="shared" si="3"/>
        <v>99.53488372093022</v>
      </c>
    </row>
    <row r="278" spans="1:9" ht="12" customHeight="1">
      <c r="A278" s="26">
        <v>1221</v>
      </c>
      <c r="B278" s="26" t="s">
        <v>785</v>
      </c>
      <c r="C278" s="26">
        <v>5166</v>
      </c>
      <c r="D278" s="26" t="s">
        <v>927</v>
      </c>
      <c r="E278" s="28" t="s">
        <v>1204</v>
      </c>
      <c r="F278" s="19">
        <v>120</v>
      </c>
      <c r="G278" s="6">
        <v>134</v>
      </c>
      <c r="H278" s="6">
        <v>133.3</v>
      </c>
      <c r="I278" s="99">
        <f t="shared" si="3"/>
        <v>99.47761194029852</v>
      </c>
    </row>
    <row r="279" spans="1:9" ht="12" customHeight="1">
      <c r="A279" s="26">
        <v>1222</v>
      </c>
      <c r="B279" s="26" t="s">
        <v>785</v>
      </c>
      <c r="C279" s="26" t="s">
        <v>840</v>
      </c>
      <c r="D279" s="26" t="s">
        <v>927</v>
      </c>
      <c r="E279" s="28" t="s">
        <v>910</v>
      </c>
      <c r="F279" s="19">
        <v>20</v>
      </c>
      <c r="G279" s="6">
        <v>5</v>
      </c>
      <c r="H279" s="6">
        <v>4.2</v>
      </c>
      <c r="I279" s="99">
        <f t="shared" si="3"/>
        <v>84.00000000000001</v>
      </c>
    </row>
    <row r="280" spans="1:9" ht="12" customHeight="1">
      <c r="A280" s="26">
        <v>1223</v>
      </c>
      <c r="B280" s="26" t="s">
        <v>785</v>
      </c>
      <c r="C280" s="26" t="s">
        <v>843</v>
      </c>
      <c r="D280" s="26">
        <v>1014</v>
      </c>
      <c r="E280" s="28" t="s">
        <v>1205</v>
      </c>
      <c r="F280" s="19">
        <v>480</v>
      </c>
      <c r="G280" s="6">
        <v>466</v>
      </c>
      <c r="H280" s="6">
        <v>465.1</v>
      </c>
      <c r="I280" s="99">
        <f t="shared" si="3"/>
        <v>99.8068669527897</v>
      </c>
    </row>
    <row r="281" spans="1:9" ht="12" customHeight="1">
      <c r="A281" s="26">
        <v>1541</v>
      </c>
      <c r="B281" s="26">
        <v>108</v>
      </c>
      <c r="C281" s="26">
        <v>5169</v>
      </c>
      <c r="D281" s="26">
        <v>5212</v>
      </c>
      <c r="E281" s="28" t="s">
        <v>1070</v>
      </c>
      <c r="F281" s="19">
        <v>0</v>
      </c>
      <c r="G281" s="6">
        <v>46</v>
      </c>
      <c r="H281" s="6">
        <v>44.7</v>
      </c>
      <c r="I281" s="99">
        <f t="shared" si="3"/>
        <v>97.17391304347827</v>
      </c>
    </row>
    <row r="282" spans="1:9" ht="12" customHeight="1">
      <c r="A282" s="26">
        <v>1224</v>
      </c>
      <c r="B282" s="26" t="s">
        <v>785</v>
      </c>
      <c r="C282" s="26" t="s">
        <v>843</v>
      </c>
      <c r="D282" s="26" t="s">
        <v>927</v>
      </c>
      <c r="E282" s="28" t="s">
        <v>1206</v>
      </c>
      <c r="F282" s="19">
        <v>3100</v>
      </c>
      <c r="G282" s="6">
        <v>2971.8</v>
      </c>
      <c r="H282" s="6">
        <v>3112.7</v>
      </c>
      <c r="I282" s="99">
        <f t="shared" si="3"/>
        <v>104.74123426879332</v>
      </c>
    </row>
    <row r="283" spans="1:9" ht="12" customHeight="1">
      <c r="A283" s="26">
        <v>1225</v>
      </c>
      <c r="B283" s="26" t="s">
        <v>785</v>
      </c>
      <c r="C283" s="26" t="s">
        <v>843</v>
      </c>
      <c r="D283" s="26" t="s">
        <v>927</v>
      </c>
      <c r="E283" s="28" t="s">
        <v>1207</v>
      </c>
      <c r="F283" s="19">
        <v>240</v>
      </c>
      <c r="G283" s="6">
        <v>167</v>
      </c>
      <c r="H283" s="6">
        <v>162.6</v>
      </c>
      <c r="I283" s="99">
        <f t="shared" si="3"/>
        <v>97.36526946107784</v>
      </c>
    </row>
    <row r="284" spans="1:9" ht="12" customHeight="1">
      <c r="A284" s="26">
        <v>1226</v>
      </c>
      <c r="B284" s="26" t="s">
        <v>785</v>
      </c>
      <c r="C284" s="26" t="s">
        <v>843</v>
      </c>
      <c r="D284" s="26" t="s">
        <v>927</v>
      </c>
      <c r="E284" s="28" t="s">
        <v>1208</v>
      </c>
      <c r="F284" s="19">
        <v>70</v>
      </c>
      <c r="G284" s="6">
        <v>40</v>
      </c>
      <c r="H284" s="6">
        <v>39.4</v>
      </c>
      <c r="I284" s="99">
        <f t="shared" si="3"/>
        <v>98.5</v>
      </c>
    </row>
    <row r="285" spans="1:9" ht="12" customHeight="1">
      <c r="A285" s="26">
        <v>1227</v>
      </c>
      <c r="B285" s="26" t="s">
        <v>785</v>
      </c>
      <c r="C285" s="26" t="s">
        <v>843</v>
      </c>
      <c r="D285" s="26" t="s">
        <v>927</v>
      </c>
      <c r="E285" s="28" t="s">
        <v>1209</v>
      </c>
      <c r="F285" s="19">
        <v>1900</v>
      </c>
      <c r="G285" s="6">
        <v>2037</v>
      </c>
      <c r="H285" s="6">
        <v>2036.1</v>
      </c>
      <c r="I285" s="99">
        <f t="shared" si="3"/>
        <v>99.95581737849778</v>
      </c>
    </row>
    <row r="286" spans="1:9" ht="12" customHeight="1">
      <c r="A286" s="26">
        <v>1228</v>
      </c>
      <c r="B286" s="26" t="s">
        <v>785</v>
      </c>
      <c r="C286" s="26" t="s">
        <v>843</v>
      </c>
      <c r="D286" s="26" t="s">
        <v>927</v>
      </c>
      <c r="E286" s="28" t="s">
        <v>1210</v>
      </c>
      <c r="F286" s="19">
        <v>450</v>
      </c>
      <c r="G286" s="6">
        <v>392.5</v>
      </c>
      <c r="H286" s="6">
        <v>392.2</v>
      </c>
      <c r="I286" s="99">
        <f t="shared" si="3"/>
        <v>99.92356687898088</v>
      </c>
    </row>
    <row r="287" spans="1:9" ht="12" customHeight="1">
      <c r="A287" s="26">
        <v>1229</v>
      </c>
      <c r="B287" s="26" t="s">
        <v>785</v>
      </c>
      <c r="C287" s="26" t="s">
        <v>843</v>
      </c>
      <c r="D287" s="26" t="s">
        <v>927</v>
      </c>
      <c r="E287" s="28" t="s">
        <v>1081</v>
      </c>
      <c r="F287" s="19">
        <v>2300</v>
      </c>
      <c r="G287" s="6">
        <v>2269</v>
      </c>
      <c r="H287" s="6">
        <v>2268.5</v>
      </c>
      <c r="I287" s="99">
        <f t="shared" si="3"/>
        <v>99.9779638607316</v>
      </c>
    </row>
    <row r="288" spans="1:9" ht="12" customHeight="1">
      <c r="A288" s="26">
        <v>1230</v>
      </c>
      <c r="B288" s="26" t="s">
        <v>785</v>
      </c>
      <c r="C288" s="26" t="s">
        <v>843</v>
      </c>
      <c r="D288" s="26" t="s">
        <v>927</v>
      </c>
      <c r="E288" s="28" t="s">
        <v>1211</v>
      </c>
      <c r="F288" s="19">
        <v>320</v>
      </c>
      <c r="G288" s="6">
        <v>260</v>
      </c>
      <c r="H288" s="6">
        <v>259.4</v>
      </c>
      <c r="I288" s="99">
        <f t="shared" si="3"/>
        <v>99.76923076923076</v>
      </c>
    </row>
    <row r="289" spans="1:9" ht="12" customHeight="1">
      <c r="A289" s="26">
        <v>1231</v>
      </c>
      <c r="B289" s="26">
        <v>108</v>
      </c>
      <c r="C289" s="26">
        <v>5169</v>
      </c>
      <c r="D289" s="26">
        <v>6171</v>
      </c>
      <c r="E289" s="28" t="s">
        <v>1138</v>
      </c>
      <c r="F289" s="19">
        <v>900</v>
      </c>
      <c r="G289" s="6">
        <v>1950</v>
      </c>
      <c r="H289" s="6">
        <v>1949.5</v>
      </c>
      <c r="I289" s="99">
        <f t="shared" si="3"/>
        <v>99.97435897435898</v>
      </c>
    </row>
    <row r="290" spans="1:9" ht="12" customHeight="1">
      <c r="A290" s="26">
        <v>1232</v>
      </c>
      <c r="B290" s="26" t="s">
        <v>785</v>
      </c>
      <c r="C290" s="26" t="s">
        <v>844</v>
      </c>
      <c r="D290" s="26" t="s">
        <v>927</v>
      </c>
      <c r="E290" s="28" t="s">
        <v>1472</v>
      </c>
      <c r="F290" s="19">
        <v>200</v>
      </c>
      <c r="G290" s="6">
        <v>255</v>
      </c>
      <c r="H290" s="6">
        <v>253.4</v>
      </c>
      <c r="I290" s="99">
        <f t="shared" si="3"/>
        <v>99.37254901960785</v>
      </c>
    </row>
    <row r="291" spans="1:9" ht="12" customHeight="1">
      <c r="A291" s="26">
        <v>1233</v>
      </c>
      <c r="B291" s="26" t="s">
        <v>785</v>
      </c>
      <c r="C291" s="26" t="s">
        <v>844</v>
      </c>
      <c r="D291" s="26" t="s">
        <v>927</v>
      </c>
      <c r="E291" s="28" t="s">
        <v>1479</v>
      </c>
      <c r="F291" s="19">
        <v>200</v>
      </c>
      <c r="G291" s="6">
        <v>250</v>
      </c>
      <c r="H291" s="6">
        <v>249.2</v>
      </c>
      <c r="I291" s="99">
        <f t="shared" si="3"/>
        <v>99.67999999999999</v>
      </c>
    </row>
    <row r="292" spans="1:9" ht="12" customHeight="1">
      <c r="A292" s="26">
        <v>1234</v>
      </c>
      <c r="B292" s="26" t="s">
        <v>785</v>
      </c>
      <c r="C292" s="26" t="s">
        <v>844</v>
      </c>
      <c r="D292" s="26" t="s">
        <v>927</v>
      </c>
      <c r="E292" s="28" t="s">
        <v>931</v>
      </c>
      <c r="F292" s="19">
        <v>130</v>
      </c>
      <c r="G292" s="6">
        <v>243</v>
      </c>
      <c r="H292" s="6">
        <v>242.3</v>
      </c>
      <c r="I292" s="99">
        <f t="shared" si="3"/>
        <v>99.7119341563786</v>
      </c>
    </row>
    <row r="293" spans="1:9" ht="12" customHeight="1">
      <c r="A293" s="26">
        <v>1235</v>
      </c>
      <c r="B293" s="26" t="s">
        <v>785</v>
      </c>
      <c r="C293" s="26" t="s">
        <v>844</v>
      </c>
      <c r="D293" s="26" t="s">
        <v>927</v>
      </c>
      <c r="E293" s="28" t="s">
        <v>932</v>
      </c>
      <c r="F293" s="19">
        <v>120</v>
      </c>
      <c r="G293" s="6">
        <v>50</v>
      </c>
      <c r="H293" s="6">
        <v>49</v>
      </c>
      <c r="I293" s="99">
        <f t="shared" si="3"/>
        <v>98</v>
      </c>
    </row>
    <row r="294" spans="1:9" ht="12" customHeight="1">
      <c r="A294" s="26">
        <v>1236</v>
      </c>
      <c r="B294" s="26" t="s">
        <v>785</v>
      </c>
      <c r="C294" s="26" t="s">
        <v>844</v>
      </c>
      <c r="D294" s="26" t="s">
        <v>927</v>
      </c>
      <c r="E294" s="28" t="s">
        <v>933</v>
      </c>
      <c r="F294" s="19">
        <v>240</v>
      </c>
      <c r="G294" s="6">
        <v>235</v>
      </c>
      <c r="H294" s="6">
        <v>234.2</v>
      </c>
      <c r="I294" s="99">
        <f t="shared" si="3"/>
        <v>99.6595744680851</v>
      </c>
    </row>
    <row r="295" spans="1:9" ht="12" customHeight="1">
      <c r="A295" s="26">
        <v>1237</v>
      </c>
      <c r="B295" s="26">
        <v>108</v>
      </c>
      <c r="C295" s="26">
        <v>5171</v>
      </c>
      <c r="D295" s="26">
        <v>6171</v>
      </c>
      <c r="E295" s="28" t="s">
        <v>934</v>
      </c>
      <c r="F295" s="19">
        <v>300</v>
      </c>
      <c r="G295" s="6">
        <v>555</v>
      </c>
      <c r="H295" s="6">
        <v>552.1</v>
      </c>
      <c r="I295" s="99">
        <f t="shared" si="3"/>
        <v>99.47747747747748</v>
      </c>
    </row>
    <row r="296" spans="1:9" ht="12" customHeight="1">
      <c r="A296" s="26">
        <v>1238</v>
      </c>
      <c r="B296" s="26" t="s">
        <v>785</v>
      </c>
      <c r="C296" s="26" t="s">
        <v>847</v>
      </c>
      <c r="D296" s="26" t="s">
        <v>927</v>
      </c>
      <c r="E296" s="28" t="s">
        <v>849</v>
      </c>
      <c r="F296" s="19">
        <v>800</v>
      </c>
      <c r="G296" s="6">
        <v>861</v>
      </c>
      <c r="H296" s="6">
        <v>797.4</v>
      </c>
      <c r="I296" s="99">
        <f t="shared" si="3"/>
        <v>92.61324041811847</v>
      </c>
    </row>
    <row r="297" spans="1:9" ht="12" customHeight="1">
      <c r="A297" s="26">
        <v>1239</v>
      </c>
      <c r="B297" s="26">
        <v>108</v>
      </c>
      <c r="C297" s="26">
        <v>5174</v>
      </c>
      <c r="D297" s="26">
        <v>6171</v>
      </c>
      <c r="E297" s="28" t="s">
        <v>903</v>
      </c>
      <c r="F297" s="19">
        <v>5</v>
      </c>
      <c r="G297" s="6">
        <v>1</v>
      </c>
      <c r="H297" s="6">
        <v>0.4</v>
      </c>
      <c r="I297" s="99">
        <f t="shared" si="3"/>
        <v>40</v>
      </c>
    </row>
    <row r="298" spans="1:9" ht="12" customHeight="1">
      <c r="A298" s="26">
        <v>1240</v>
      </c>
      <c r="B298" s="26">
        <v>108</v>
      </c>
      <c r="C298" s="26">
        <v>5189</v>
      </c>
      <c r="D298" s="26">
        <v>6171</v>
      </c>
      <c r="E298" s="28" t="s">
        <v>1212</v>
      </c>
      <c r="F298" s="19">
        <v>5</v>
      </c>
      <c r="G298" s="6">
        <v>1</v>
      </c>
      <c r="H298" s="6">
        <v>0</v>
      </c>
      <c r="I298" s="99">
        <f t="shared" si="3"/>
        <v>0</v>
      </c>
    </row>
    <row r="299" spans="1:9" ht="12" customHeight="1">
      <c r="A299" s="26"/>
      <c r="B299" s="26">
        <v>108</v>
      </c>
      <c r="C299" s="26">
        <v>5189</v>
      </c>
      <c r="D299" s="26">
        <v>6171</v>
      </c>
      <c r="E299" s="28" t="s">
        <v>489</v>
      </c>
      <c r="F299" s="19">
        <v>0</v>
      </c>
      <c r="G299" s="6">
        <v>0</v>
      </c>
      <c r="H299" s="6">
        <v>3.2</v>
      </c>
      <c r="I299" s="570" t="s">
        <v>758</v>
      </c>
    </row>
    <row r="300" spans="1:9" ht="12" customHeight="1">
      <c r="A300" s="26">
        <v>1241</v>
      </c>
      <c r="B300" s="26" t="s">
        <v>785</v>
      </c>
      <c r="C300" s="26">
        <v>5362</v>
      </c>
      <c r="D300" s="26" t="s">
        <v>927</v>
      </c>
      <c r="E300" s="28" t="s">
        <v>853</v>
      </c>
      <c r="F300" s="19">
        <v>20</v>
      </c>
      <c r="G300" s="6">
        <v>20</v>
      </c>
      <c r="H300" s="6">
        <v>18.3</v>
      </c>
      <c r="I300" s="99">
        <f t="shared" si="3"/>
        <v>91.5</v>
      </c>
    </row>
    <row r="301" spans="1:9" ht="12" customHeight="1">
      <c r="A301" s="26">
        <v>1242</v>
      </c>
      <c r="B301" s="26">
        <v>108</v>
      </c>
      <c r="C301" s="26">
        <v>5171</v>
      </c>
      <c r="D301" s="26">
        <v>1014</v>
      </c>
      <c r="E301" s="28" t="s">
        <v>730</v>
      </c>
      <c r="F301" s="19">
        <v>15</v>
      </c>
      <c r="G301" s="6">
        <v>1</v>
      </c>
      <c r="H301" s="6">
        <v>0.3</v>
      </c>
      <c r="I301" s="99">
        <f t="shared" si="3"/>
        <v>30</v>
      </c>
    </row>
    <row r="302" spans="1:9" ht="12" customHeight="1">
      <c r="A302" s="26">
        <v>1574</v>
      </c>
      <c r="B302" s="26">
        <v>108</v>
      </c>
      <c r="C302" s="26">
        <v>5028</v>
      </c>
      <c r="D302" s="26">
        <v>6171</v>
      </c>
      <c r="E302" s="28" t="s">
        <v>1213</v>
      </c>
      <c r="F302" s="19">
        <v>0</v>
      </c>
      <c r="G302" s="6">
        <v>111</v>
      </c>
      <c r="H302" s="6">
        <v>109.8</v>
      </c>
      <c r="I302" s="99">
        <f aca="true" t="shared" si="4" ref="I302:I376">(H302/G302)*100</f>
        <v>98.91891891891892</v>
      </c>
    </row>
    <row r="303" spans="1:9" ht="12" customHeight="1">
      <c r="A303" s="26">
        <v>1590</v>
      </c>
      <c r="B303" s="26">
        <v>108</v>
      </c>
      <c r="C303" s="26">
        <v>5139</v>
      </c>
      <c r="D303" s="26">
        <v>6114</v>
      </c>
      <c r="E303" s="28" t="s">
        <v>239</v>
      </c>
      <c r="F303" s="19">
        <v>0</v>
      </c>
      <c r="G303" s="6">
        <v>56.6</v>
      </c>
      <c r="H303" s="6">
        <v>56.6</v>
      </c>
      <c r="I303" s="99">
        <f t="shared" si="4"/>
        <v>100</v>
      </c>
    </row>
    <row r="304" spans="1:9" ht="12" customHeight="1">
      <c r="A304" s="26">
        <v>1591</v>
      </c>
      <c r="B304" s="26">
        <v>108</v>
      </c>
      <c r="C304" s="26">
        <v>5156</v>
      </c>
      <c r="D304" s="26">
        <v>6114</v>
      </c>
      <c r="E304" s="28" t="s">
        <v>1498</v>
      </c>
      <c r="F304" s="19">
        <v>0</v>
      </c>
      <c r="G304" s="6">
        <v>5.7</v>
      </c>
      <c r="H304" s="6">
        <v>5.6</v>
      </c>
      <c r="I304" s="99">
        <f t="shared" si="4"/>
        <v>98.24561403508771</v>
      </c>
    </row>
    <row r="305" spans="1:9" ht="12" customHeight="1">
      <c r="A305" s="26">
        <v>1592</v>
      </c>
      <c r="B305" s="26">
        <v>108</v>
      </c>
      <c r="C305" s="26">
        <v>5161</v>
      </c>
      <c r="D305" s="26">
        <v>6114</v>
      </c>
      <c r="E305" s="28" t="s">
        <v>1499</v>
      </c>
      <c r="F305" s="19">
        <v>0</v>
      </c>
      <c r="G305" s="6">
        <v>15.6</v>
      </c>
      <c r="H305" s="6">
        <v>15.6</v>
      </c>
      <c r="I305" s="99">
        <f t="shared" si="4"/>
        <v>100</v>
      </c>
    </row>
    <row r="306" spans="1:9" ht="12" customHeight="1">
      <c r="A306" s="26">
        <v>1593</v>
      </c>
      <c r="B306" s="26">
        <v>108</v>
      </c>
      <c r="C306" s="26">
        <v>5162</v>
      </c>
      <c r="D306" s="26">
        <v>6114</v>
      </c>
      <c r="E306" s="28" t="s">
        <v>1500</v>
      </c>
      <c r="F306" s="19">
        <v>0</v>
      </c>
      <c r="G306" s="6">
        <v>3</v>
      </c>
      <c r="H306" s="6">
        <v>3</v>
      </c>
      <c r="I306" s="99">
        <f t="shared" si="4"/>
        <v>100</v>
      </c>
    </row>
    <row r="307" spans="1:9" ht="12" customHeight="1">
      <c r="A307" s="26">
        <v>1594</v>
      </c>
      <c r="B307" s="26">
        <v>108</v>
      </c>
      <c r="C307" s="26">
        <v>5164</v>
      </c>
      <c r="D307" s="26">
        <v>6114</v>
      </c>
      <c r="E307" s="28" t="s">
        <v>1501</v>
      </c>
      <c r="F307" s="19">
        <v>0</v>
      </c>
      <c r="G307" s="6">
        <v>587.6</v>
      </c>
      <c r="H307" s="6">
        <v>587.6</v>
      </c>
      <c r="I307" s="99">
        <f t="shared" si="4"/>
        <v>100</v>
      </c>
    </row>
    <row r="308" spans="1:9" ht="12" customHeight="1">
      <c r="A308" s="26">
        <v>1596</v>
      </c>
      <c r="B308" s="26">
        <v>108</v>
      </c>
      <c r="C308" s="26">
        <v>5169</v>
      </c>
      <c r="D308" s="26">
        <v>6114</v>
      </c>
      <c r="E308" s="28" t="s">
        <v>1502</v>
      </c>
      <c r="F308" s="19">
        <v>0</v>
      </c>
      <c r="G308" s="6">
        <v>224</v>
      </c>
      <c r="H308" s="6">
        <v>224</v>
      </c>
      <c r="I308" s="99">
        <f t="shared" si="4"/>
        <v>100</v>
      </c>
    </row>
    <row r="309" spans="1:9" ht="12" customHeight="1">
      <c r="A309" s="26">
        <v>1598</v>
      </c>
      <c r="B309" s="26">
        <v>108</v>
      </c>
      <c r="C309" s="26">
        <v>5175</v>
      </c>
      <c r="D309" s="26">
        <v>6114</v>
      </c>
      <c r="E309" s="28" t="s">
        <v>1503</v>
      </c>
      <c r="F309" s="19">
        <v>0</v>
      </c>
      <c r="G309" s="6">
        <v>88.7</v>
      </c>
      <c r="H309" s="6">
        <v>88.7</v>
      </c>
      <c r="I309" s="99">
        <f t="shared" si="4"/>
        <v>100</v>
      </c>
    </row>
    <row r="310" spans="1:9" ht="12" customHeight="1">
      <c r="A310" s="26">
        <v>1655</v>
      </c>
      <c r="B310" s="26">
        <v>108</v>
      </c>
      <c r="C310" s="26">
        <v>5175</v>
      </c>
      <c r="D310" s="26">
        <v>6115</v>
      </c>
      <c r="E310" s="28" t="s">
        <v>1875</v>
      </c>
      <c r="F310" s="19">
        <v>0</v>
      </c>
      <c r="G310" s="6">
        <v>0.5</v>
      </c>
      <c r="H310" s="6">
        <v>0.4</v>
      </c>
      <c r="I310" s="99">
        <f t="shared" si="4"/>
        <v>80</v>
      </c>
    </row>
    <row r="311" spans="1:31" s="9" customFormat="1" ht="13.5" customHeight="1">
      <c r="A311" s="27"/>
      <c r="B311" s="21" t="s">
        <v>636</v>
      </c>
      <c r="C311" s="22"/>
      <c r="D311" s="20"/>
      <c r="E311" s="29" t="s">
        <v>591</v>
      </c>
      <c r="F311" s="23">
        <f>SUBTOTAL(9,F249:F302)</f>
        <v>35952</v>
      </c>
      <c r="G311" s="7">
        <f>SUBTOTAL(9,G249:G310)</f>
        <v>41130.29999999998</v>
      </c>
      <c r="H311" s="7">
        <f>SUBTOTAL(9,H249:H310)</f>
        <v>41256.59999999999</v>
      </c>
      <c r="I311" s="101">
        <f t="shared" si="4"/>
        <v>100.30707288787102</v>
      </c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1:31" s="9" customFormat="1" ht="12" customHeight="1">
      <c r="A312" s="26">
        <v>1243</v>
      </c>
      <c r="B312" s="26">
        <v>109</v>
      </c>
      <c r="C312" s="26">
        <v>5139</v>
      </c>
      <c r="D312" s="26">
        <v>3399</v>
      </c>
      <c r="E312" s="28" t="s">
        <v>1214</v>
      </c>
      <c r="F312" s="19">
        <v>130</v>
      </c>
      <c r="G312" s="6">
        <v>80</v>
      </c>
      <c r="H312" s="6">
        <v>79.9</v>
      </c>
      <c r="I312" s="99">
        <f t="shared" si="4"/>
        <v>99.875</v>
      </c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1:31" s="9" customFormat="1" ht="12" customHeight="1">
      <c r="A313" s="26">
        <v>1244</v>
      </c>
      <c r="B313" s="26">
        <v>109</v>
      </c>
      <c r="C313" s="26" t="s">
        <v>826</v>
      </c>
      <c r="D313" s="26">
        <v>3399</v>
      </c>
      <c r="E313" s="28" t="s">
        <v>1215</v>
      </c>
      <c r="F313" s="19">
        <v>25</v>
      </c>
      <c r="G313" s="6">
        <v>25</v>
      </c>
      <c r="H313" s="6">
        <v>20.3</v>
      </c>
      <c r="I313" s="99">
        <f t="shared" si="4"/>
        <v>81.2</v>
      </c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1:31" s="9" customFormat="1" ht="12" customHeight="1">
      <c r="A314" s="26">
        <v>1245</v>
      </c>
      <c r="B314" s="26">
        <v>109</v>
      </c>
      <c r="C314" s="26">
        <v>5169</v>
      </c>
      <c r="D314" s="26">
        <v>3399</v>
      </c>
      <c r="E314" s="28" t="s">
        <v>1216</v>
      </c>
      <c r="F314" s="19">
        <v>60</v>
      </c>
      <c r="G314" s="6">
        <v>59</v>
      </c>
      <c r="H314" s="6">
        <v>50.9</v>
      </c>
      <c r="I314" s="99">
        <f t="shared" si="4"/>
        <v>86.27118644067797</v>
      </c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1:31" s="9" customFormat="1" ht="12" customHeight="1">
      <c r="A315" s="26">
        <v>1246</v>
      </c>
      <c r="B315" s="26">
        <v>109</v>
      </c>
      <c r="C315" s="26" t="s">
        <v>843</v>
      </c>
      <c r="D315" s="26">
        <v>3399</v>
      </c>
      <c r="E315" s="28" t="s">
        <v>1217</v>
      </c>
      <c r="F315" s="19">
        <v>26</v>
      </c>
      <c r="G315" s="6">
        <v>26</v>
      </c>
      <c r="H315" s="6">
        <v>24.5</v>
      </c>
      <c r="I315" s="99">
        <f t="shared" si="4"/>
        <v>94.23076923076923</v>
      </c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1:31" s="9" customFormat="1" ht="12" customHeight="1">
      <c r="A316" s="26">
        <v>1247</v>
      </c>
      <c r="B316" s="26">
        <v>109</v>
      </c>
      <c r="C316" s="26">
        <v>5175</v>
      </c>
      <c r="D316" s="26">
        <v>3399</v>
      </c>
      <c r="E316" s="28" t="s">
        <v>851</v>
      </c>
      <c r="F316" s="19">
        <v>15</v>
      </c>
      <c r="G316" s="6">
        <v>12</v>
      </c>
      <c r="H316" s="6">
        <v>8</v>
      </c>
      <c r="I316" s="99">
        <f t="shared" si="4"/>
        <v>66.66666666666666</v>
      </c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1:31" s="9" customFormat="1" ht="12" customHeight="1">
      <c r="A317" s="26">
        <v>1248</v>
      </c>
      <c r="B317" s="26">
        <v>109</v>
      </c>
      <c r="C317" s="26">
        <v>5194</v>
      </c>
      <c r="D317" s="26">
        <v>3399</v>
      </c>
      <c r="E317" s="28" t="s">
        <v>904</v>
      </c>
      <c r="F317" s="19">
        <v>30</v>
      </c>
      <c r="G317" s="6">
        <v>34</v>
      </c>
      <c r="H317" s="6">
        <v>33.9</v>
      </c>
      <c r="I317" s="99">
        <f t="shared" si="4"/>
        <v>99.70588235294117</v>
      </c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1:31" s="9" customFormat="1" ht="12" customHeight="1">
      <c r="A318" s="26">
        <v>1249</v>
      </c>
      <c r="B318" s="26">
        <v>109</v>
      </c>
      <c r="C318" s="26">
        <v>5192</v>
      </c>
      <c r="D318" s="26">
        <v>3632</v>
      </c>
      <c r="E318" s="28" t="s">
        <v>936</v>
      </c>
      <c r="F318" s="19">
        <v>55</v>
      </c>
      <c r="G318" s="6">
        <v>105</v>
      </c>
      <c r="H318" s="6">
        <v>91</v>
      </c>
      <c r="I318" s="99">
        <f t="shared" si="4"/>
        <v>86.66666666666667</v>
      </c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1:9" ht="13.5" customHeight="1">
      <c r="A319" s="27"/>
      <c r="B319" s="21" t="s">
        <v>1218</v>
      </c>
      <c r="C319" s="22"/>
      <c r="D319" s="20"/>
      <c r="E319" s="29" t="s">
        <v>1219</v>
      </c>
      <c r="F319" s="23">
        <f>SUBTOTAL(9,F312:F318)</f>
        <v>341</v>
      </c>
      <c r="G319" s="7">
        <f>SUBTOTAL(9,G312:G318)</f>
        <v>341</v>
      </c>
      <c r="H319" s="7">
        <f>SUBTOTAL(9,H312:H318)</f>
        <v>308.5</v>
      </c>
      <c r="I319" s="101">
        <f t="shared" si="4"/>
        <v>90.4692082111437</v>
      </c>
    </row>
    <row r="320" spans="1:31" s="9" customFormat="1" ht="12" customHeight="1">
      <c r="A320" s="26">
        <v>1250</v>
      </c>
      <c r="B320" s="26">
        <v>110</v>
      </c>
      <c r="C320" s="26" t="s">
        <v>930</v>
      </c>
      <c r="D320" s="26" t="s">
        <v>927</v>
      </c>
      <c r="E320" s="28" t="s">
        <v>855</v>
      </c>
      <c r="F320" s="19">
        <v>130</v>
      </c>
      <c r="G320" s="6">
        <v>190</v>
      </c>
      <c r="H320" s="6">
        <v>158.2</v>
      </c>
      <c r="I320" s="99">
        <f t="shared" si="4"/>
        <v>83.26315789473684</v>
      </c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1:31" s="9" customFormat="1" ht="12" customHeight="1">
      <c r="A321" s="26">
        <v>1251</v>
      </c>
      <c r="B321" s="26">
        <v>110</v>
      </c>
      <c r="C321" s="26">
        <v>5192</v>
      </c>
      <c r="D321" s="26">
        <v>6171</v>
      </c>
      <c r="E321" s="28" t="s">
        <v>937</v>
      </c>
      <c r="F321" s="19">
        <v>13</v>
      </c>
      <c r="G321" s="6">
        <v>3</v>
      </c>
      <c r="H321" s="6">
        <v>0</v>
      </c>
      <c r="I321" s="99">
        <f t="shared" si="4"/>
        <v>0</v>
      </c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1:9" ht="13.5" customHeight="1">
      <c r="A322" s="27"/>
      <c r="B322" s="21" t="s">
        <v>1008</v>
      </c>
      <c r="C322" s="22"/>
      <c r="D322" s="20"/>
      <c r="E322" s="29" t="s">
        <v>626</v>
      </c>
      <c r="F322" s="23">
        <f>SUBTOTAL(9,F320:F321)</f>
        <v>143</v>
      </c>
      <c r="G322" s="7">
        <f>SUBTOTAL(9,G320:G321)</f>
        <v>193</v>
      </c>
      <c r="H322" s="7">
        <f>SUBTOTAL(9,H320:H321)</f>
        <v>158.2</v>
      </c>
      <c r="I322" s="101">
        <f t="shared" si="4"/>
        <v>81.96891191709844</v>
      </c>
    </row>
    <row r="323" spans="1:9" ht="12" customHeight="1">
      <c r="A323" s="26">
        <v>1252</v>
      </c>
      <c r="B323" s="26" t="s">
        <v>637</v>
      </c>
      <c r="C323" s="26" t="s">
        <v>825</v>
      </c>
      <c r="D323" s="26" t="s">
        <v>639</v>
      </c>
      <c r="E323" s="28" t="s">
        <v>1220</v>
      </c>
      <c r="F323" s="19">
        <v>10</v>
      </c>
      <c r="G323" s="6">
        <v>0</v>
      </c>
      <c r="H323" s="6">
        <v>0</v>
      </c>
      <c r="I323" s="570" t="s">
        <v>758</v>
      </c>
    </row>
    <row r="324" spans="1:9" ht="12" customHeight="1">
      <c r="A324" s="26">
        <v>1253</v>
      </c>
      <c r="B324" s="26" t="s">
        <v>637</v>
      </c>
      <c r="C324" s="26" t="s">
        <v>930</v>
      </c>
      <c r="D324" s="26" t="s">
        <v>639</v>
      </c>
      <c r="E324" s="28" t="s">
        <v>1424</v>
      </c>
      <c r="F324" s="19">
        <v>500</v>
      </c>
      <c r="G324" s="6">
        <v>630</v>
      </c>
      <c r="H324" s="6">
        <v>252.3</v>
      </c>
      <c r="I324" s="99">
        <f t="shared" si="4"/>
        <v>40.04761904761905</v>
      </c>
    </row>
    <row r="325" spans="1:9" ht="12" customHeight="1">
      <c r="A325" s="26">
        <v>1254</v>
      </c>
      <c r="B325" s="26" t="s">
        <v>637</v>
      </c>
      <c r="C325" s="26" t="s">
        <v>930</v>
      </c>
      <c r="D325" s="26" t="s">
        <v>639</v>
      </c>
      <c r="E325" s="28" t="s">
        <v>1433</v>
      </c>
      <c r="F325" s="19">
        <v>200</v>
      </c>
      <c r="G325" s="6">
        <v>170</v>
      </c>
      <c r="H325" s="6">
        <v>94</v>
      </c>
      <c r="I325" s="99">
        <f t="shared" si="4"/>
        <v>55.294117647058826</v>
      </c>
    </row>
    <row r="326" spans="1:9" ht="12" customHeight="1">
      <c r="A326" s="26">
        <v>1255</v>
      </c>
      <c r="B326" s="26" t="s">
        <v>637</v>
      </c>
      <c r="C326" s="26" t="s">
        <v>930</v>
      </c>
      <c r="D326" s="26" t="s">
        <v>639</v>
      </c>
      <c r="E326" s="28" t="s">
        <v>855</v>
      </c>
      <c r="F326" s="19">
        <v>20</v>
      </c>
      <c r="G326" s="6">
        <v>90</v>
      </c>
      <c r="H326" s="6">
        <v>85</v>
      </c>
      <c r="I326" s="99">
        <f t="shared" si="4"/>
        <v>94.44444444444444</v>
      </c>
    </row>
    <row r="327" spans="1:9" ht="12" customHeight="1">
      <c r="A327" s="26">
        <v>1256</v>
      </c>
      <c r="B327" s="26">
        <v>111</v>
      </c>
      <c r="C327" s="26">
        <v>5169</v>
      </c>
      <c r="D327" s="26">
        <v>3322</v>
      </c>
      <c r="E327" s="28" t="s">
        <v>1221</v>
      </c>
      <c r="F327" s="19">
        <v>100</v>
      </c>
      <c r="G327" s="6">
        <v>47</v>
      </c>
      <c r="H327" s="6">
        <v>46.3</v>
      </c>
      <c r="I327" s="99">
        <f t="shared" si="4"/>
        <v>98.51063829787233</v>
      </c>
    </row>
    <row r="328" spans="1:9" ht="12" customHeight="1">
      <c r="A328" s="26">
        <v>1257</v>
      </c>
      <c r="B328" s="26" t="s">
        <v>637</v>
      </c>
      <c r="C328" s="26" t="s">
        <v>843</v>
      </c>
      <c r="D328" s="26" t="s">
        <v>639</v>
      </c>
      <c r="E328" s="28" t="s">
        <v>1222</v>
      </c>
      <c r="F328" s="19">
        <v>400</v>
      </c>
      <c r="G328" s="6">
        <v>400</v>
      </c>
      <c r="H328" s="6">
        <v>392.5</v>
      </c>
      <c r="I328" s="99">
        <f t="shared" si="4"/>
        <v>98.125</v>
      </c>
    </row>
    <row r="329" spans="1:9" ht="12" customHeight="1">
      <c r="A329" s="26">
        <v>1258</v>
      </c>
      <c r="B329" s="26" t="s">
        <v>637</v>
      </c>
      <c r="C329" s="26" t="s">
        <v>843</v>
      </c>
      <c r="D329" s="26" t="s">
        <v>639</v>
      </c>
      <c r="E329" s="28" t="s">
        <v>1223</v>
      </c>
      <c r="F329" s="19">
        <v>100</v>
      </c>
      <c r="G329" s="6">
        <v>50</v>
      </c>
      <c r="H329" s="6">
        <v>10</v>
      </c>
      <c r="I329" s="99">
        <f t="shared" si="4"/>
        <v>20</v>
      </c>
    </row>
    <row r="330" spans="1:9" ht="12" customHeight="1">
      <c r="A330" s="26">
        <v>1259</v>
      </c>
      <c r="B330" s="26" t="s">
        <v>637</v>
      </c>
      <c r="C330" s="26" t="s">
        <v>843</v>
      </c>
      <c r="D330" s="26" t="s">
        <v>639</v>
      </c>
      <c r="E330" s="28" t="s">
        <v>1224</v>
      </c>
      <c r="F330" s="19">
        <v>80</v>
      </c>
      <c r="G330" s="6">
        <v>130</v>
      </c>
      <c r="H330" s="6">
        <v>104.1</v>
      </c>
      <c r="I330" s="99">
        <f t="shared" si="4"/>
        <v>80.07692307692307</v>
      </c>
    </row>
    <row r="331" spans="1:9" ht="12" customHeight="1">
      <c r="A331" s="26">
        <v>1260</v>
      </c>
      <c r="B331" s="26">
        <v>111</v>
      </c>
      <c r="C331" s="26">
        <v>5169</v>
      </c>
      <c r="D331" s="26">
        <v>2221</v>
      </c>
      <c r="E331" s="28" t="s">
        <v>1225</v>
      </c>
      <c r="F331" s="19">
        <v>200</v>
      </c>
      <c r="G331" s="6">
        <v>200</v>
      </c>
      <c r="H331" s="6">
        <v>130.8</v>
      </c>
      <c r="I331" s="99">
        <f t="shared" si="4"/>
        <v>65.4</v>
      </c>
    </row>
    <row r="332" spans="1:9" ht="12" customHeight="1">
      <c r="A332" s="26">
        <v>1261</v>
      </c>
      <c r="B332" s="26">
        <v>111</v>
      </c>
      <c r="C332" s="26">
        <v>5169</v>
      </c>
      <c r="D332" s="26">
        <v>2221</v>
      </c>
      <c r="E332" s="28" t="s">
        <v>1226</v>
      </c>
      <c r="F332" s="19">
        <v>350</v>
      </c>
      <c r="G332" s="6">
        <v>50</v>
      </c>
      <c r="H332" s="6">
        <v>0</v>
      </c>
      <c r="I332" s="99">
        <f t="shared" si="4"/>
        <v>0</v>
      </c>
    </row>
    <row r="333" spans="1:9" ht="12" customHeight="1">
      <c r="A333" s="26">
        <v>1262</v>
      </c>
      <c r="B333" s="26">
        <v>111</v>
      </c>
      <c r="C333" s="26">
        <v>5169</v>
      </c>
      <c r="D333" s="26">
        <v>2221</v>
      </c>
      <c r="E333" s="28" t="s">
        <v>1227</v>
      </c>
      <c r="F333" s="19">
        <v>140</v>
      </c>
      <c r="G333" s="6">
        <v>140</v>
      </c>
      <c r="H333" s="6">
        <v>105</v>
      </c>
      <c r="I333" s="99">
        <f t="shared" si="4"/>
        <v>75</v>
      </c>
    </row>
    <row r="334" spans="1:9" ht="12" customHeight="1">
      <c r="A334" s="26">
        <v>1621</v>
      </c>
      <c r="B334" s="26">
        <v>111</v>
      </c>
      <c r="C334" s="26">
        <v>5169</v>
      </c>
      <c r="D334" s="26">
        <v>2221</v>
      </c>
      <c r="E334" s="28" t="s">
        <v>1504</v>
      </c>
      <c r="F334" s="19">
        <v>0</v>
      </c>
      <c r="G334" s="6">
        <v>500</v>
      </c>
      <c r="H334" s="6">
        <v>500</v>
      </c>
      <c r="I334" s="99">
        <f t="shared" si="4"/>
        <v>100</v>
      </c>
    </row>
    <row r="335" spans="1:9" ht="12" customHeight="1">
      <c r="A335" s="26">
        <v>1263</v>
      </c>
      <c r="B335" s="26">
        <v>111</v>
      </c>
      <c r="C335" s="26">
        <v>5169</v>
      </c>
      <c r="D335" s="26">
        <v>3635</v>
      </c>
      <c r="E335" s="28" t="s">
        <v>1228</v>
      </c>
      <c r="F335" s="19">
        <v>50</v>
      </c>
      <c r="G335" s="6">
        <v>50</v>
      </c>
      <c r="H335" s="6">
        <v>0</v>
      </c>
      <c r="I335" s="99">
        <f t="shared" si="4"/>
        <v>0</v>
      </c>
    </row>
    <row r="336" spans="1:9" ht="12" customHeight="1">
      <c r="A336" s="26">
        <v>1264</v>
      </c>
      <c r="B336" s="26">
        <v>111</v>
      </c>
      <c r="C336" s="26">
        <v>5169</v>
      </c>
      <c r="D336" s="26">
        <v>3635</v>
      </c>
      <c r="E336" s="28" t="s">
        <v>1229</v>
      </c>
      <c r="F336" s="19">
        <v>200</v>
      </c>
      <c r="G336" s="6">
        <v>200</v>
      </c>
      <c r="H336" s="6">
        <v>0</v>
      </c>
      <c r="I336" s="99">
        <f t="shared" si="4"/>
        <v>0</v>
      </c>
    </row>
    <row r="337" spans="1:9" ht="12" customHeight="1">
      <c r="A337" s="26">
        <v>1265</v>
      </c>
      <c r="B337" s="26">
        <v>111</v>
      </c>
      <c r="C337" s="26">
        <v>5169</v>
      </c>
      <c r="D337" s="26">
        <v>3635</v>
      </c>
      <c r="E337" s="28" t="s">
        <v>1230</v>
      </c>
      <c r="F337" s="19">
        <v>100</v>
      </c>
      <c r="G337" s="6">
        <v>100</v>
      </c>
      <c r="H337" s="6">
        <v>100.1</v>
      </c>
      <c r="I337" s="99">
        <f t="shared" si="4"/>
        <v>100.1</v>
      </c>
    </row>
    <row r="338" spans="1:9" ht="12" customHeight="1">
      <c r="A338" s="26">
        <v>1266</v>
      </c>
      <c r="B338" s="26">
        <v>111</v>
      </c>
      <c r="C338" s="26">
        <v>5219</v>
      </c>
      <c r="D338" s="26">
        <v>3322</v>
      </c>
      <c r="E338" s="28" t="s">
        <v>1231</v>
      </c>
      <c r="F338" s="19">
        <v>1600</v>
      </c>
      <c r="G338" s="6">
        <v>0</v>
      </c>
      <c r="H338" s="6">
        <v>0</v>
      </c>
      <c r="I338" s="570" t="s">
        <v>758</v>
      </c>
    </row>
    <row r="339" spans="1:9" ht="12" customHeight="1">
      <c r="A339" s="26">
        <v>1267</v>
      </c>
      <c r="B339" s="26">
        <v>111</v>
      </c>
      <c r="C339" s="26">
        <v>5139</v>
      </c>
      <c r="D339" s="26">
        <v>3635</v>
      </c>
      <c r="E339" s="28" t="s">
        <v>1076</v>
      </c>
      <c r="F339" s="19">
        <v>15</v>
      </c>
      <c r="G339" s="6">
        <v>25</v>
      </c>
      <c r="H339" s="6">
        <v>21.7</v>
      </c>
      <c r="I339" s="99">
        <f t="shared" si="4"/>
        <v>86.8</v>
      </c>
    </row>
    <row r="340" spans="1:9" ht="12" customHeight="1">
      <c r="A340" s="26">
        <v>1268</v>
      </c>
      <c r="B340" s="26">
        <v>111</v>
      </c>
      <c r="C340" s="26">
        <v>5164</v>
      </c>
      <c r="D340" s="26">
        <v>3635</v>
      </c>
      <c r="E340" s="28" t="s">
        <v>839</v>
      </c>
      <c r="F340" s="19">
        <v>10</v>
      </c>
      <c r="G340" s="6">
        <v>10</v>
      </c>
      <c r="H340" s="6">
        <v>1</v>
      </c>
      <c r="I340" s="99">
        <f t="shared" si="4"/>
        <v>10</v>
      </c>
    </row>
    <row r="341" spans="1:9" ht="12" customHeight="1">
      <c r="A341" s="26">
        <v>1269</v>
      </c>
      <c r="B341" s="26">
        <v>111</v>
      </c>
      <c r="C341" s="26">
        <v>5175</v>
      </c>
      <c r="D341" s="26">
        <v>6171</v>
      </c>
      <c r="E341" s="28" t="s">
        <v>858</v>
      </c>
      <c r="F341" s="19">
        <v>5</v>
      </c>
      <c r="G341" s="6">
        <v>5</v>
      </c>
      <c r="H341" s="6">
        <v>0</v>
      </c>
      <c r="I341" s="99">
        <f t="shared" si="4"/>
        <v>0</v>
      </c>
    </row>
    <row r="342" spans="1:9" ht="13.5" customHeight="1">
      <c r="A342" s="27"/>
      <c r="B342" s="21" t="s">
        <v>640</v>
      </c>
      <c r="C342" s="22"/>
      <c r="D342" s="20"/>
      <c r="E342" s="29" t="s">
        <v>1232</v>
      </c>
      <c r="F342" s="23">
        <f>SUBTOTAL(9,F323:F341)</f>
        <v>4080</v>
      </c>
      <c r="G342" s="7">
        <f>SUBTOTAL(9,G323:G341)</f>
        <v>2797</v>
      </c>
      <c r="H342" s="7">
        <f>SUBTOTAL(9,H323:H341)</f>
        <v>1842.8</v>
      </c>
      <c r="I342" s="101">
        <f t="shared" si="4"/>
        <v>65.88487665355738</v>
      </c>
    </row>
    <row r="343" spans="1:9" ht="12" customHeight="1">
      <c r="A343" s="26">
        <v>1270</v>
      </c>
      <c r="B343" s="26" t="s">
        <v>646</v>
      </c>
      <c r="C343" s="26" t="s">
        <v>930</v>
      </c>
      <c r="D343" s="26" t="s">
        <v>639</v>
      </c>
      <c r="E343" s="28" t="s">
        <v>855</v>
      </c>
      <c r="F343" s="19">
        <v>150</v>
      </c>
      <c r="G343" s="6">
        <v>137</v>
      </c>
      <c r="H343" s="6">
        <v>133.3</v>
      </c>
      <c r="I343" s="99">
        <f t="shared" si="4"/>
        <v>97.2992700729927</v>
      </c>
    </row>
    <row r="344" spans="1:9" ht="12" customHeight="1">
      <c r="A344" s="26">
        <v>1271</v>
      </c>
      <c r="B344" s="26" t="s">
        <v>646</v>
      </c>
      <c r="C344" s="26">
        <v>5166</v>
      </c>
      <c r="D344" s="26" t="s">
        <v>639</v>
      </c>
      <c r="E344" s="28" t="s">
        <v>810</v>
      </c>
      <c r="F344" s="19">
        <v>100</v>
      </c>
      <c r="G344" s="6">
        <v>45</v>
      </c>
      <c r="H344" s="6">
        <v>5.2</v>
      </c>
      <c r="I344" s="99">
        <f t="shared" si="4"/>
        <v>11.555555555555557</v>
      </c>
    </row>
    <row r="345" spans="1:9" ht="12" customHeight="1">
      <c r="A345" s="26">
        <v>1272</v>
      </c>
      <c r="B345" s="26">
        <v>112</v>
      </c>
      <c r="C345" s="26">
        <v>5166</v>
      </c>
      <c r="D345" s="26">
        <v>3635</v>
      </c>
      <c r="E345" s="28" t="s">
        <v>811</v>
      </c>
      <c r="F345" s="19">
        <v>400</v>
      </c>
      <c r="G345" s="6">
        <v>335</v>
      </c>
      <c r="H345" s="6">
        <v>292.9</v>
      </c>
      <c r="I345" s="99">
        <f t="shared" si="4"/>
        <v>87.43283582089552</v>
      </c>
    </row>
    <row r="346" spans="1:9" ht="12" customHeight="1">
      <c r="A346" s="26">
        <v>1273</v>
      </c>
      <c r="B346" s="26" t="s">
        <v>646</v>
      </c>
      <c r="C346" s="26" t="s">
        <v>843</v>
      </c>
      <c r="D346" s="26" t="s">
        <v>639</v>
      </c>
      <c r="E346" s="28" t="s">
        <v>1233</v>
      </c>
      <c r="F346" s="19">
        <v>100</v>
      </c>
      <c r="G346" s="6">
        <v>100</v>
      </c>
      <c r="H346" s="6">
        <v>68.9</v>
      </c>
      <c r="I346" s="99">
        <f t="shared" si="4"/>
        <v>68.9</v>
      </c>
    </row>
    <row r="347" spans="1:9" ht="12" customHeight="1">
      <c r="A347" s="26">
        <v>1274</v>
      </c>
      <c r="B347" s="26">
        <v>112</v>
      </c>
      <c r="C347" s="26">
        <v>5169</v>
      </c>
      <c r="D347" s="26">
        <v>3639</v>
      </c>
      <c r="E347" s="28" t="s">
        <v>1234</v>
      </c>
      <c r="F347" s="19">
        <v>50</v>
      </c>
      <c r="G347" s="6">
        <v>100</v>
      </c>
      <c r="H347" s="6">
        <v>97.5</v>
      </c>
      <c r="I347" s="99">
        <f t="shared" si="4"/>
        <v>97.5</v>
      </c>
    </row>
    <row r="348" spans="1:9" ht="12" customHeight="1">
      <c r="A348" s="26">
        <v>1550</v>
      </c>
      <c r="B348" s="26">
        <v>112</v>
      </c>
      <c r="C348" s="26">
        <v>5169</v>
      </c>
      <c r="D348" s="26">
        <v>3745</v>
      </c>
      <c r="E348" s="28" t="s">
        <v>1235</v>
      </c>
      <c r="F348" s="19">
        <v>0</v>
      </c>
      <c r="G348" s="6">
        <v>35</v>
      </c>
      <c r="H348" s="6">
        <v>34.7</v>
      </c>
      <c r="I348" s="99">
        <f t="shared" si="4"/>
        <v>99.14285714285715</v>
      </c>
    </row>
    <row r="349" spans="1:9" ht="12" customHeight="1">
      <c r="A349" s="26">
        <v>1565</v>
      </c>
      <c r="B349" s="26">
        <v>112</v>
      </c>
      <c r="C349" s="26">
        <v>5169</v>
      </c>
      <c r="D349" s="26">
        <v>3635</v>
      </c>
      <c r="E349" s="28" t="s">
        <v>1236</v>
      </c>
      <c r="F349" s="19">
        <v>0</v>
      </c>
      <c r="G349" s="6">
        <v>19</v>
      </c>
      <c r="H349" s="6">
        <v>17.9</v>
      </c>
      <c r="I349" s="99">
        <f t="shared" si="4"/>
        <v>94.21052631578947</v>
      </c>
    </row>
    <row r="350" spans="1:9" ht="12" customHeight="1">
      <c r="A350" s="26">
        <v>1566</v>
      </c>
      <c r="B350" s="26">
        <v>112</v>
      </c>
      <c r="C350" s="26">
        <v>5909</v>
      </c>
      <c r="D350" s="26">
        <v>3635</v>
      </c>
      <c r="E350" s="28" t="s">
        <v>1237</v>
      </c>
      <c r="F350" s="19">
        <v>0</v>
      </c>
      <c r="G350" s="6">
        <v>29</v>
      </c>
      <c r="H350" s="6">
        <v>29</v>
      </c>
      <c r="I350" s="99">
        <f t="shared" si="4"/>
        <v>100</v>
      </c>
    </row>
    <row r="351" spans="1:9" ht="12" customHeight="1">
      <c r="A351" s="26">
        <v>1586</v>
      </c>
      <c r="B351" s="26">
        <v>112</v>
      </c>
      <c r="C351" s="26">
        <v>5909</v>
      </c>
      <c r="D351" s="26">
        <v>3612</v>
      </c>
      <c r="E351" s="28" t="s">
        <v>240</v>
      </c>
      <c r="F351" s="19">
        <v>0</v>
      </c>
      <c r="G351" s="6">
        <v>1000</v>
      </c>
      <c r="H351" s="6">
        <v>0</v>
      </c>
      <c r="I351" s="99">
        <f t="shared" si="4"/>
        <v>0</v>
      </c>
    </row>
    <row r="352" spans="1:9" ht="13.5" customHeight="1">
      <c r="A352" s="27"/>
      <c r="B352" s="21" t="s">
        <v>647</v>
      </c>
      <c r="C352" s="22"/>
      <c r="D352" s="20"/>
      <c r="E352" s="29" t="s">
        <v>592</v>
      </c>
      <c r="F352" s="23">
        <f>SUBTOTAL(9,F343:F350)</f>
        <v>800</v>
      </c>
      <c r="G352" s="7">
        <f>SUBTOTAL(9,G343:G351)</f>
        <v>1800</v>
      </c>
      <c r="H352" s="7">
        <f>SUBTOTAL(9,H343:H351)</f>
        <v>679.4</v>
      </c>
      <c r="I352" s="101">
        <f t="shared" si="4"/>
        <v>37.74444444444444</v>
      </c>
    </row>
    <row r="353" spans="1:9" ht="12" customHeight="1">
      <c r="A353" s="26">
        <v>1275</v>
      </c>
      <c r="B353" s="26" t="s">
        <v>760</v>
      </c>
      <c r="C353" s="26" t="s">
        <v>930</v>
      </c>
      <c r="D353" s="26">
        <v>2169</v>
      </c>
      <c r="E353" s="28" t="s">
        <v>855</v>
      </c>
      <c r="F353" s="19">
        <v>210</v>
      </c>
      <c r="G353" s="6">
        <v>200</v>
      </c>
      <c r="H353" s="6">
        <v>150.8</v>
      </c>
      <c r="I353" s="99">
        <f t="shared" si="4"/>
        <v>75.4</v>
      </c>
    </row>
    <row r="354" spans="1:9" ht="12.75">
      <c r="A354" s="26">
        <v>1276</v>
      </c>
      <c r="B354" s="26" t="s">
        <v>760</v>
      </c>
      <c r="C354" s="26" t="s">
        <v>843</v>
      </c>
      <c r="D354" s="26">
        <v>2169</v>
      </c>
      <c r="E354" s="28" t="s">
        <v>1138</v>
      </c>
      <c r="F354" s="19">
        <v>5</v>
      </c>
      <c r="G354" s="6">
        <v>5</v>
      </c>
      <c r="H354" s="6">
        <v>5</v>
      </c>
      <c r="I354" s="99">
        <f t="shared" si="4"/>
        <v>100</v>
      </c>
    </row>
    <row r="355" spans="1:9" ht="12" customHeight="1">
      <c r="A355" s="26">
        <v>1277</v>
      </c>
      <c r="B355" s="26" t="s">
        <v>760</v>
      </c>
      <c r="C355" s="26" t="s">
        <v>844</v>
      </c>
      <c r="D355" s="26">
        <v>2169</v>
      </c>
      <c r="E355" s="28" t="s">
        <v>1437</v>
      </c>
      <c r="F355" s="19">
        <v>130</v>
      </c>
      <c r="G355" s="6">
        <v>130</v>
      </c>
      <c r="H355" s="6">
        <v>0</v>
      </c>
      <c r="I355" s="99">
        <f t="shared" si="4"/>
        <v>0</v>
      </c>
    </row>
    <row r="356" spans="1:9" ht="12" customHeight="1">
      <c r="A356" s="26">
        <v>1278</v>
      </c>
      <c r="B356" s="26" t="s">
        <v>760</v>
      </c>
      <c r="C356" s="26" t="s">
        <v>1438</v>
      </c>
      <c r="D356" s="26">
        <v>2169</v>
      </c>
      <c r="E356" s="28" t="s">
        <v>1238</v>
      </c>
      <c r="F356" s="19">
        <v>5</v>
      </c>
      <c r="G356" s="6">
        <v>5</v>
      </c>
      <c r="H356" s="6">
        <v>0</v>
      </c>
      <c r="I356" s="99">
        <f t="shared" si="4"/>
        <v>0</v>
      </c>
    </row>
    <row r="357" spans="1:9" ht="12" customHeight="1">
      <c r="A357" s="26">
        <v>1553</v>
      </c>
      <c r="B357" s="26">
        <v>113</v>
      </c>
      <c r="C357" s="26">
        <v>5909</v>
      </c>
      <c r="D357" s="26">
        <v>2169</v>
      </c>
      <c r="E357" s="28" t="s">
        <v>1239</v>
      </c>
      <c r="F357" s="19">
        <v>0</v>
      </c>
      <c r="G357" s="6">
        <v>10</v>
      </c>
      <c r="H357" s="6">
        <v>0.9</v>
      </c>
      <c r="I357" s="99">
        <f t="shared" si="4"/>
        <v>9</v>
      </c>
    </row>
    <row r="358" spans="1:9" ht="13.5" customHeight="1">
      <c r="A358" s="27"/>
      <c r="B358" s="21" t="s">
        <v>1439</v>
      </c>
      <c r="C358" s="22"/>
      <c r="D358" s="20"/>
      <c r="E358" s="29" t="s">
        <v>1240</v>
      </c>
      <c r="F358" s="23">
        <f>SUBTOTAL(9,F353:F357)</f>
        <v>350</v>
      </c>
      <c r="G358" s="7">
        <f>SUBTOTAL(9,G353:G357)</f>
        <v>350</v>
      </c>
      <c r="H358" s="7">
        <f>SUBTOTAL(9,H353:H357)</f>
        <v>156.70000000000002</v>
      </c>
      <c r="I358" s="101">
        <f t="shared" si="4"/>
        <v>44.77142857142858</v>
      </c>
    </row>
    <row r="359" spans="1:9" ht="12" customHeight="1">
      <c r="A359" s="26">
        <v>1279</v>
      </c>
      <c r="B359" s="26">
        <v>114</v>
      </c>
      <c r="C359" s="26">
        <v>5164</v>
      </c>
      <c r="D359" s="26">
        <v>3639</v>
      </c>
      <c r="E359" s="28" t="s">
        <v>839</v>
      </c>
      <c r="F359" s="44">
        <v>2600</v>
      </c>
      <c r="G359" s="11">
        <v>2600</v>
      </c>
      <c r="H359" s="11">
        <v>723.1</v>
      </c>
      <c r="I359" s="99">
        <f t="shared" si="4"/>
        <v>27.81153846153846</v>
      </c>
    </row>
    <row r="360" spans="1:9" ht="12" customHeight="1">
      <c r="A360" s="26">
        <v>1280</v>
      </c>
      <c r="B360" s="26" t="s">
        <v>648</v>
      </c>
      <c r="C360" s="26" t="s">
        <v>930</v>
      </c>
      <c r="D360" s="26">
        <v>3639</v>
      </c>
      <c r="E360" s="28" t="s">
        <v>1241</v>
      </c>
      <c r="F360" s="44">
        <v>300</v>
      </c>
      <c r="G360" s="11">
        <v>300</v>
      </c>
      <c r="H360" s="11">
        <v>284.1</v>
      </c>
      <c r="I360" s="99">
        <f t="shared" si="4"/>
        <v>94.7</v>
      </c>
    </row>
    <row r="361" spans="1:9" ht="12" customHeight="1">
      <c r="A361" s="26">
        <v>1281</v>
      </c>
      <c r="B361" s="26" t="s">
        <v>648</v>
      </c>
      <c r="C361" s="26" t="s">
        <v>930</v>
      </c>
      <c r="D361" s="26">
        <v>3639</v>
      </c>
      <c r="E361" s="28" t="s">
        <v>855</v>
      </c>
      <c r="F361" s="44">
        <v>250</v>
      </c>
      <c r="G361" s="11">
        <v>450</v>
      </c>
      <c r="H361" s="11">
        <v>394.2</v>
      </c>
      <c r="I361" s="99">
        <f t="shared" si="4"/>
        <v>87.6</v>
      </c>
    </row>
    <row r="362" spans="1:9" ht="12" customHeight="1">
      <c r="A362" s="26">
        <v>1282</v>
      </c>
      <c r="B362" s="26" t="s">
        <v>648</v>
      </c>
      <c r="C362" s="26" t="s">
        <v>930</v>
      </c>
      <c r="D362" s="26">
        <v>3639</v>
      </c>
      <c r="E362" s="28" t="s">
        <v>1242</v>
      </c>
      <c r="F362" s="44">
        <v>200</v>
      </c>
      <c r="G362" s="11">
        <v>200</v>
      </c>
      <c r="H362" s="11">
        <v>184</v>
      </c>
      <c r="I362" s="99">
        <f t="shared" si="4"/>
        <v>92</v>
      </c>
    </row>
    <row r="363" spans="1:9" ht="12" customHeight="1">
      <c r="A363" s="26">
        <v>1283</v>
      </c>
      <c r="B363" s="26" t="s">
        <v>648</v>
      </c>
      <c r="C363" s="26" t="s">
        <v>843</v>
      </c>
      <c r="D363" s="26">
        <v>3639</v>
      </c>
      <c r="E363" s="28" t="s">
        <v>1243</v>
      </c>
      <c r="F363" s="44">
        <v>180</v>
      </c>
      <c r="G363" s="11">
        <v>205</v>
      </c>
      <c r="H363" s="11">
        <v>200.9</v>
      </c>
      <c r="I363" s="99">
        <f t="shared" si="4"/>
        <v>98</v>
      </c>
    </row>
    <row r="364" spans="1:9" ht="12" customHeight="1">
      <c r="A364" s="26">
        <v>1284</v>
      </c>
      <c r="B364" s="26">
        <v>114</v>
      </c>
      <c r="C364" s="26">
        <v>5169</v>
      </c>
      <c r="D364" s="26">
        <v>3639</v>
      </c>
      <c r="E364" s="28" t="s">
        <v>1244</v>
      </c>
      <c r="F364" s="44">
        <v>120</v>
      </c>
      <c r="G364" s="11">
        <v>120</v>
      </c>
      <c r="H364" s="11">
        <v>70</v>
      </c>
      <c r="I364" s="99">
        <f t="shared" si="4"/>
        <v>58.333333333333336</v>
      </c>
    </row>
    <row r="365" spans="1:9" ht="12" customHeight="1">
      <c r="A365" s="26">
        <v>1285</v>
      </c>
      <c r="B365" s="26" t="s">
        <v>648</v>
      </c>
      <c r="C365" s="26">
        <v>5361</v>
      </c>
      <c r="D365" s="26">
        <v>3639</v>
      </c>
      <c r="E365" s="28" t="s">
        <v>852</v>
      </c>
      <c r="F365" s="44">
        <v>90</v>
      </c>
      <c r="G365" s="11">
        <v>90</v>
      </c>
      <c r="H365" s="11">
        <v>85.4</v>
      </c>
      <c r="I365" s="99">
        <f t="shared" si="4"/>
        <v>94.8888888888889</v>
      </c>
    </row>
    <row r="366" spans="1:9" ht="12" customHeight="1">
      <c r="A366" s="26">
        <v>1286</v>
      </c>
      <c r="B366" s="26" t="s">
        <v>648</v>
      </c>
      <c r="C366" s="26" t="s">
        <v>1440</v>
      </c>
      <c r="D366" s="26">
        <v>3639</v>
      </c>
      <c r="E366" s="28" t="s">
        <v>1441</v>
      </c>
      <c r="F366" s="44">
        <v>7090</v>
      </c>
      <c r="G366" s="11">
        <v>6665</v>
      </c>
      <c r="H366" s="11">
        <v>5490.6</v>
      </c>
      <c r="I366" s="99">
        <f t="shared" si="4"/>
        <v>82.37959489872469</v>
      </c>
    </row>
    <row r="367" spans="1:9" ht="12" customHeight="1">
      <c r="A367" s="26">
        <v>1287</v>
      </c>
      <c r="B367" s="26">
        <v>114</v>
      </c>
      <c r="C367" s="26">
        <v>5909</v>
      </c>
      <c r="D367" s="26">
        <v>3639</v>
      </c>
      <c r="E367" s="28" t="s">
        <v>1245</v>
      </c>
      <c r="F367" s="44">
        <v>100</v>
      </c>
      <c r="G367" s="11">
        <v>100</v>
      </c>
      <c r="H367" s="11">
        <v>0</v>
      </c>
      <c r="I367" s="99">
        <f t="shared" si="4"/>
        <v>0</v>
      </c>
    </row>
    <row r="368" spans="1:9" ht="12" customHeight="1">
      <c r="A368" s="26">
        <v>1288</v>
      </c>
      <c r="B368" s="26">
        <v>114</v>
      </c>
      <c r="C368" s="26">
        <v>5909</v>
      </c>
      <c r="D368" s="26">
        <v>3639</v>
      </c>
      <c r="E368" s="28" t="s">
        <v>1246</v>
      </c>
      <c r="F368" s="44">
        <v>250</v>
      </c>
      <c r="G368" s="11">
        <v>250</v>
      </c>
      <c r="H368" s="11">
        <v>122.4</v>
      </c>
      <c r="I368" s="99">
        <f t="shared" si="4"/>
        <v>48.96</v>
      </c>
    </row>
    <row r="369" spans="1:9" ht="12" customHeight="1">
      <c r="A369" s="26">
        <v>1624</v>
      </c>
      <c r="B369" s="26">
        <v>114</v>
      </c>
      <c r="C369" s="26">
        <v>5192</v>
      </c>
      <c r="D369" s="26">
        <v>3639</v>
      </c>
      <c r="E369" s="28" t="s">
        <v>937</v>
      </c>
      <c r="F369" s="44">
        <v>0</v>
      </c>
      <c r="G369" s="11">
        <v>200</v>
      </c>
      <c r="H369" s="11">
        <v>200</v>
      </c>
      <c r="I369" s="99">
        <f t="shared" si="4"/>
        <v>100</v>
      </c>
    </row>
    <row r="370" spans="1:9" ht="13.5" customHeight="1">
      <c r="A370" s="26"/>
      <c r="B370" s="21" t="s">
        <v>652</v>
      </c>
      <c r="C370" s="22"/>
      <c r="D370" s="20"/>
      <c r="E370" s="29" t="s">
        <v>593</v>
      </c>
      <c r="F370" s="23">
        <f>SUBTOTAL(9,F359:F369)</f>
        <v>11180</v>
      </c>
      <c r="G370" s="7">
        <f>SUBTOTAL(9,G359:G369)</f>
        <v>11180</v>
      </c>
      <c r="H370" s="7">
        <f>SUBTOTAL(9,H359:H369)</f>
        <v>7754.700000000001</v>
      </c>
      <c r="I370" s="101">
        <f t="shared" si="4"/>
        <v>69.36225402504473</v>
      </c>
    </row>
    <row r="371" spans="1:9" ht="12" customHeight="1">
      <c r="A371" s="26">
        <v>1289</v>
      </c>
      <c r="B371" s="26">
        <v>115</v>
      </c>
      <c r="C371" s="26">
        <v>5137</v>
      </c>
      <c r="D371" s="26">
        <v>2310</v>
      </c>
      <c r="E371" s="28" t="s">
        <v>1247</v>
      </c>
      <c r="F371" s="19">
        <v>90</v>
      </c>
      <c r="G371" s="6">
        <v>125</v>
      </c>
      <c r="H371" s="6">
        <v>124.6</v>
      </c>
      <c r="I371" s="99">
        <f t="shared" si="4"/>
        <v>99.67999999999999</v>
      </c>
    </row>
    <row r="372" spans="1:9" ht="12" customHeight="1">
      <c r="A372" s="26">
        <v>1290</v>
      </c>
      <c r="B372" s="26">
        <v>115</v>
      </c>
      <c r="C372" s="26">
        <v>5137</v>
      </c>
      <c r="D372" s="26">
        <v>3745</v>
      </c>
      <c r="E372" s="28" t="s">
        <v>1248</v>
      </c>
      <c r="F372" s="19">
        <v>150</v>
      </c>
      <c r="G372" s="6">
        <v>61</v>
      </c>
      <c r="H372" s="6">
        <v>60.6</v>
      </c>
      <c r="I372" s="99">
        <f t="shared" si="4"/>
        <v>99.34426229508196</v>
      </c>
    </row>
    <row r="373" spans="1:9" ht="12" customHeight="1">
      <c r="A373" s="26">
        <v>1291</v>
      </c>
      <c r="B373" s="26">
        <v>115</v>
      </c>
      <c r="C373" s="26">
        <v>5137</v>
      </c>
      <c r="D373" s="26">
        <v>2219</v>
      </c>
      <c r="E373" s="28" t="s">
        <v>1249</v>
      </c>
      <c r="F373" s="19">
        <v>760</v>
      </c>
      <c r="G373" s="6">
        <v>1000</v>
      </c>
      <c r="H373" s="6">
        <v>0</v>
      </c>
      <c r="I373" s="99">
        <f t="shared" si="4"/>
        <v>0</v>
      </c>
    </row>
    <row r="374" spans="1:9" ht="12" customHeight="1">
      <c r="A374" s="26">
        <v>1292</v>
      </c>
      <c r="B374" s="26">
        <v>115</v>
      </c>
      <c r="C374" s="26">
        <v>5137</v>
      </c>
      <c r="D374" s="26">
        <v>2219</v>
      </c>
      <c r="E374" s="28" t="s">
        <v>1250</v>
      </c>
      <c r="F374" s="19">
        <v>2000</v>
      </c>
      <c r="G374" s="6">
        <v>2000</v>
      </c>
      <c r="H374" s="6">
        <v>1709.5</v>
      </c>
      <c r="I374" s="99">
        <f t="shared" si="4"/>
        <v>85.475</v>
      </c>
    </row>
    <row r="375" spans="1:9" ht="12" customHeight="1">
      <c r="A375" s="26">
        <v>1629</v>
      </c>
      <c r="B375" s="26">
        <v>115</v>
      </c>
      <c r="C375" s="26">
        <v>5137</v>
      </c>
      <c r="D375" s="26">
        <v>3311</v>
      </c>
      <c r="E375" s="28" t="s">
        <v>1876</v>
      </c>
      <c r="F375" s="19">
        <v>0</v>
      </c>
      <c r="G375" s="6">
        <v>811</v>
      </c>
      <c r="H375" s="6">
        <v>807.7</v>
      </c>
      <c r="I375" s="99">
        <f t="shared" si="4"/>
        <v>99.59309494451296</v>
      </c>
    </row>
    <row r="376" spans="1:9" ht="12" customHeight="1">
      <c r="A376" s="26">
        <v>1293</v>
      </c>
      <c r="B376" s="26">
        <v>115</v>
      </c>
      <c r="C376" s="26" t="s">
        <v>826</v>
      </c>
      <c r="D376" s="26" t="s">
        <v>791</v>
      </c>
      <c r="E376" s="28" t="s">
        <v>1251</v>
      </c>
      <c r="F376" s="19">
        <v>50</v>
      </c>
      <c r="G376" s="6">
        <v>15</v>
      </c>
      <c r="H376" s="6">
        <v>10.1</v>
      </c>
      <c r="I376" s="99">
        <f t="shared" si="4"/>
        <v>67.33333333333333</v>
      </c>
    </row>
    <row r="377" spans="1:9" ht="12" customHeight="1">
      <c r="A377" s="26">
        <v>1294</v>
      </c>
      <c r="B377" s="26">
        <v>115</v>
      </c>
      <c r="C377" s="26">
        <v>5139</v>
      </c>
      <c r="D377" s="26">
        <v>2219</v>
      </c>
      <c r="E377" s="28" t="s">
        <v>1252</v>
      </c>
      <c r="F377" s="19">
        <v>350</v>
      </c>
      <c r="G377" s="6">
        <v>350</v>
      </c>
      <c r="H377" s="6">
        <v>304.1</v>
      </c>
      <c r="I377" s="99">
        <f aca="true" t="shared" si="5" ref="I377:I453">(H377/G377)*100</f>
        <v>86.88571428571429</v>
      </c>
    </row>
    <row r="378" spans="1:9" ht="12" customHeight="1">
      <c r="A378" s="26">
        <v>1295</v>
      </c>
      <c r="B378" s="26">
        <v>115</v>
      </c>
      <c r="C378" s="26">
        <v>5151</v>
      </c>
      <c r="D378" s="26">
        <v>2310</v>
      </c>
      <c r="E378" s="28" t="s">
        <v>1253</v>
      </c>
      <c r="F378" s="19">
        <v>240</v>
      </c>
      <c r="G378" s="6">
        <v>296</v>
      </c>
      <c r="H378" s="6">
        <v>295.8</v>
      </c>
      <c r="I378" s="99">
        <f t="shared" si="5"/>
        <v>99.93243243243244</v>
      </c>
    </row>
    <row r="379" spans="1:9" ht="12" customHeight="1">
      <c r="A379" s="26">
        <v>1296</v>
      </c>
      <c r="B379" s="26">
        <v>115</v>
      </c>
      <c r="C379" s="26">
        <v>5154</v>
      </c>
      <c r="D379" s="26">
        <v>2310</v>
      </c>
      <c r="E379" s="28" t="s">
        <v>830</v>
      </c>
      <c r="F379" s="19">
        <v>210</v>
      </c>
      <c r="G379" s="6">
        <v>154</v>
      </c>
      <c r="H379" s="6">
        <v>116.4</v>
      </c>
      <c r="I379" s="99">
        <f t="shared" si="5"/>
        <v>75.58441558441558</v>
      </c>
    </row>
    <row r="380" spans="1:9" ht="12" customHeight="1">
      <c r="A380" s="26">
        <v>1297</v>
      </c>
      <c r="B380" s="26" t="s">
        <v>792</v>
      </c>
      <c r="C380" s="26" t="s">
        <v>861</v>
      </c>
      <c r="D380" s="26">
        <v>6320</v>
      </c>
      <c r="E380" s="28" t="s">
        <v>1254</v>
      </c>
      <c r="F380" s="19">
        <v>1900</v>
      </c>
      <c r="G380" s="6">
        <v>3532</v>
      </c>
      <c r="H380" s="6">
        <v>3531.4</v>
      </c>
      <c r="I380" s="99">
        <f t="shared" si="5"/>
        <v>99.98301245753115</v>
      </c>
    </row>
    <row r="381" spans="1:9" ht="12" customHeight="1">
      <c r="A381" s="26">
        <v>1298</v>
      </c>
      <c r="B381" s="26">
        <v>115</v>
      </c>
      <c r="C381" s="26">
        <v>5163</v>
      </c>
      <c r="D381" s="26">
        <v>6171</v>
      </c>
      <c r="E381" s="28" t="s">
        <v>731</v>
      </c>
      <c r="F381" s="19">
        <v>200</v>
      </c>
      <c r="G381" s="6">
        <v>781</v>
      </c>
      <c r="H381" s="6">
        <v>780.1</v>
      </c>
      <c r="I381" s="99">
        <f t="shared" si="5"/>
        <v>99.88476312419975</v>
      </c>
    </row>
    <row r="382" spans="1:9" ht="12" customHeight="1">
      <c r="A382" s="26">
        <v>1299</v>
      </c>
      <c r="B382" s="26">
        <v>115</v>
      </c>
      <c r="C382" s="26">
        <v>5164</v>
      </c>
      <c r="D382" s="26">
        <v>2212</v>
      </c>
      <c r="E382" s="28" t="s">
        <v>839</v>
      </c>
      <c r="F382" s="19">
        <v>160</v>
      </c>
      <c r="G382" s="6">
        <v>151.9</v>
      </c>
      <c r="H382" s="6">
        <v>146.4</v>
      </c>
      <c r="I382" s="99">
        <f t="shared" si="5"/>
        <v>96.37919684002634</v>
      </c>
    </row>
    <row r="383" spans="1:9" ht="12" customHeight="1">
      <c r="A383" s="26">
        <v>1606</v>
      </c>
      <c r="B383" s="26">
        <v>115</v>
      </c>
      <c r="C383" s="26">
        <v>5164</v>
      </c>
      <c r="D383" s="26">
        <v>3419</v>
      </c>
      <c r="E383" s="28" t="s">
        <v>1520</v>
      </c>
      <c r="F383" s="19">
        <v>0</v>
      </c>
      <c r="G383" s="6">
        <v>450</v>
      </c>
      <c r="H383" s="6">
        <v>394.1</v>
      </c>
      <c r="I383" s="99">
        <f t="shared" si="5"/>
        <v>87.57777777777778</v>
      </c>
    </row>
    <row r="384" spans="1:9" ht="12" customHeight="1">
      <c r="A384" s="26">
        <v>1645</v>
      </c>
      <c r="B384" s="26">
        <v>115</v>
      </c>
      <c r="C384" s="26">
        <v>5166</v>
      </c>
      <c r="D384" s="26">
        <v>2115</v>
      </c>
      <c r="E384" s="28" t="s">
        <v>1879</v>
      </c>
      <c r="F384" s="19">
        <v>0</v>
      </c>
      <c r="G384" s="6">
        <v>120</v>
      </c>
      <c r="H384" s="6">
        <v>120</v>
      </c>
      <c r="I384" s="99">
        <f t="shared" si="5"/>
        <v>100</v>
      </c>
    </row>
    <row r="385" spans="1:9" ht="12.75">
      <c r="A385" s="26">
        <v>1300</v>
      </c>
      <c r="B385" s="26">
        <v>115</v>
      </c>
      <c r="C385" s="26">
        <v>5166</v>
      </c>
      <c r="D385" s="26">
        <v>2212</v>
      </c>
      <c r="E385" s="28" t="s">
        <v>732</v>
      </c>
      <c r="F385" s="19">
        <v>400</v>
      </c>
      <c r="G385" s="6">
        <v>721</v>
      </c>
      <c r="H385" s="6">
        <v>721</v>
      </c>
      <c r="I385" s="99">
        <f t="shared" si="5"/>
        <v>100</v>
      </c>
    </row>
    <row r="386" spans="1:9" ht="12.75">
      <c r="A386" s="26">
        <v>1301</v>
      </c>
      <c r="B386" s="26">
        <v>115</v>
      </c>
      <c r="C386" s="26">
        <v>5166</v>
      </c>
      <c r="D386" s="26" t="s">
        <v>791</v>
      </c>
      <c r="E386" s="28" t="s">
        <v>986</v>
      </c>
      <c r="F386" s="19">
        <v>370</v>
      </c>
      <c r="G386" s="6">
        <v>370</v>
      </c>
      <c r="H386" s="6">
        <v>103.5</v>
      </c>
      <c r="I386" s="99">
        <f t="shared" si="5"/>
        <v>27.972972972972972</v>
      </c>
    </row>
    <row r="387" spans="1:9" ht="12.75">
      <c r="A387" s="26">
        <v>1302</v>
      </c>
      <c r="B387" s="26">
        <v>115</v>
      </c>
      <c r="C387" s="26">
        <v>5166</v>
      </c>
      <c r="D387" s="26" t="s">
        <v>791</v>
      </c>
      <c r="E387" s="28" t="s">
        <v>1255</v>
      </c>
      <c r="F387" s="19">
        <v>100</v>
      </c>
      <c r="G387" s="6">
        <v>79</v>
      </c>
      <c r="H387" s="6">
        <v>41.7</v>
      </c>
      <c r="I387" s="99">
        <f t="shared" si="5"/>
        <v>52.78481012658228</v>
      </c>
    </row>
    <row r="388" spans="1:9" ht="12" customHeight="1">
      <c r="A388" s="26">
        <v>1303</v>
      </c>
      <c r="B388" s="26" t="s">
        <v>792</v>
      </c>
      <c r="C388" s="26" t="s">
        <v>930</v>
      </c>
      <c r="D388" s="26">
        <v>2321</v>
      </c>
      <c r="E388" s="28" t="s">
        <v>987</v>
      </c>
      <c r="F388" s="19">
        <v>30</v>
      </c>
      <c r="G388" s="6">
        <v>68</v>
      </c>
      <c r="H388" s="6">
        <v>15</v>
      </c>
      <c r="I388" s="99">
        <f t="shared" si="5"/>
        <v>22.058823529411764</v>
      </c>
    </row>
    <row r="389" spans="1:9" ht="12.75">
      <c r="A389" s="26">
        <v>1304</v>
      </c>
      <c r="B389" s="26" t="s">
        <v>792</v>
      </c>
      <c r="C389" s="26" t="s">
        <v>930</v>
      </c>
      <c r="D389" s="26">
        <v>3639</v>
      </c>
      <c r="E389" s="28" t="s">
        <v>855</v>
      </c>
      <c r="F389" s="19">
        <v>150</v>
      </c>
      <c r="G389" s="6">
        <v>150</v>
      </c>
      <c r="H389" s="6">
        <v>130.4</v>
      </c>
      <c r="I389" s="99">
        <f t="shared" si="5"/>
        <v>86.93333333333334</v>
      </c>
    </row>
    <row r="390" spans="1:9" ht="12" customHeight="1">
      <c r="A390" s="26">
        <v>1305</v>
      </c>
      <c r="B390" s="26">
        <v>115</v>
      </c>
      <c r="C390" s="26">
        <v>5166</v>
      </c>
      <c r="D390" s="26">
        <v>3722</v>
      </c>
      <c r="E390" s="28" t="s">
        <v>1256</v>
      </c>
      <c r="F390" s="19">
        <v>200</v>
      </c>
      <c r="G390" s="6">
        <v>200</v>
      </c>
      <c r="H390" s="6">
        <v>42.6</v>
      </c>
      <c r="I390" s="99">
        <f t="shared" si="5"/>
        <v>21.3</v>
      </c>
    </row>
    <row r="391" spans="1:9" ht="12" customHeight="1">
      <c r="A391" s="26">
        <v>1306</v>
      </c>
      <c r="B391" s="26" t="s">
        <v>792</v>
      </c>
      <c r="C391" s="26" t="s">
        <v>930</v>
      </c>
      <c r="D391" s="26">
        <v>3745</v>
      </c>
      <c r="E391" s="28" t="s">
        <v>988</v>
      </c>
      <c r="F391" s="19">
        <v>23</v>
      </c>
      <c r="G391" s="6">
        <v>23</v>
      </c>
      <c r="H391" s="6">
        <v>4.5</v>
      </c>
      <c r="I391" s="99">
        <f t="shared" si="5"/>
        <v>19.565217391304348</v>
      </c>
    </row>
    <row r="392" spans="1:9" ht="12" customHeight="1">
      <c r="A392" s="26">
        <v>1307</v>
      </c>
      <c r="B392" s="26">
        <v>115</v>
      </c>
      <c r="C392" s="26">
        <v>5166</v>
      </c>
      <c r="D392" s="26">
        <v>2119</v>
      </c>
      <c r="E392" s="28" t="s">
        <v>989</v>
      </c>
      <c r="F392" s="19">
        <v>1000</v>
      </c>
      <c r="G392" s="6">
        <v>211</v>
      </c>
      <c r="H392" s="6">
        <v>0</v>
      </c>
      <c r="I392" s="99">
        <f t="shared" si="5"/>
        <v>0</v>
      </c>
    </row>
    <row r="393" spans="1:9" ht="12" customHeight="1">
      <c r="A393" s="26">
        <v>1308</v>
      </c>
      <c r="B393" s="26">
        <v>115</v>
      </c>
      <c r="C393" s="26">
        <v>5169</v>
      </c>
      <c r="D393" s="26">
        <v>2212</v>
      </c>
      <c r="E393" s="2" t="s">
        <v>1257</v>
      </c>
      <c r="F393" s="19">
        <v>3680</v>
      </c>
      <c r="G393" s="6">
        <v>3680</v>
      </c>
      <c r="H393" s="6">
        <v>3658.6</v>
      </c>
      <c r="I393" s="99">
        <f t="shared" si="5"/>
        <v>99.41847826086956</v>
      </c>
    </row>
    <row r="394" spans="1:9" ht="12" customHeight="1">
      <c r="A394" s="26">
        <v>1309</v>
      </c>
      <c r="B394" s="26">
        <v>115</v>
      </c>
      <c r="C394" s="26" t="s">
        <v>843</v>
      </c>
      <c r="D394" s="26">
        <v>2310</v>
      </c>
      <c r="E394" s="28" t="s">
        <v>1258</v>
      </c>
      <c r="F394" s="19">
        <v>130</v>
      </c>
      <c r="G394" s="6">
        <v>139</v>
      </c>
      <c r="H394" s="6">
        <v>138.4</v>
      </c>
      <c r="I394" s="99">
        <f t="shared" si="5"/>
        <v>99.56834532374101</v>
      </c>
    </row>
    <row r="395" spans="1:9" ht="12" customHeight="1">
      <c r="A395" s="26">
        <v>1310</v>
      </c>
      <c r="B395" s="26">
        <v>115</v>
      </c>
      <c r="C395" s="26">
        <v>5169</v>
      </c>
      <c r="D395" s="26">
        <v>2321</v>
      </c>
      <c r="E395" s="28" t="s">
        <v>1259</v>
      </c>
      <c r="F395" s="19">
        <v>2000</v>
      </c>
      <c r="G395" s="6">
        <v>2520</v>
      </c>
      <c r="H395" s="6">
        <v>2516.1</v>
      </c>
      <c r="I395" s="99">
        <f t="shared" si="5"/>
        <v>99.84523809523809</v>
      </c>
    </row>
    <row r="396" spans="1:9" ht="12" customHeight="1">
      <c r="A396" s="26">
        <v>1311</v>
      </c>
      <c r="B396" s="26">
        <v>115</v>
      </c>
      <c r="C396" s="26">
        <v>5169</v>
      </c>
      <c r="D396" s="26">
        <v>3111</v>
      </c>
      <c r="E396" s="28" t="s">
        <v>1260</v>
      </c>
      <c r="F396" s="19">
        <v>680</v>
      </c>
      <c r="G396" s="6">
        <v>680</v>
      </c>
      <c r="H396" s="6">
        <v>576.6</v>
      </c>
      <c r="I396" s="99">
        <f t="shared" si="5"/>
        <v>84.79411764705883</v>
      </c>
    </row>
    <row r="397" spans="1:9" ht="12" customHeight="1">
      <c r="A397" s="26">
        <v>1312</v>
      </c>
      <c r="B397" s="26">
        <v>115</v>
      </c>
      <c r="C397" s="26">
        <v>5169</v>
      </c>
      <c r="D397" s="26">
        <v>3113</v>
      </c>
      <c r="E397" s="28" t="s">
        <v>1261</v>
      </c>
      <c r="F397" s="19">
        <v>94</v>
      </c>
      <c r="G397" s="6">
        <v>94</v>
      </c>
      <c r="H397" s="6">
        <v>80.5</v>
      </c>
      <c r="I397" s="99">
        <f t="shared" si="5"/>
        <v>85.63829787234043</v>
      </c>
    </row>
    <row r="398" spans="1:9" ht="12" customHeight="1">
      <c r="A398" s="26">
        <v>1313</v>
      </c>
      <c r="B398" s="26">
        <v>115</v>
      </c>
      <c r="C398" s="26">
        <v>5169</v>
      </c>
      <c r="D398" s="26">
        <v>3141</v>
      </c>
      <c r="E398" s="28" t="s">
        <v>1262</v>
      </c>
      <c r="F398" s="19">
        <v>14</v>
      </c>
      <c r="G398" s="6">
        <v>14</v>
      </c>
      <c r="H398" s="6">
        <v>13.4</v>
      </c>
      <c r="I398" s="99">
        <f t="shared" si="5"/>
        <v>95.71428571428572</v>
      </c>
    </row>
    <row r="399" spans="1:9" ht="12" customHeight="1">
      <c r="A399" s="26">
        <v>1314</v>
      </c>
      <c r="B399" s="26">
        <v>115</v>
      </c>
      <c r="C399" s="26">
        <v>5169</v>
      </c>
      <c r="D399" s="26">
        <v>3722</v>
      </c>
      <c r="E399" s="28" t="s">
        <v>1263</v>
      </c>
      <c r="F399" s="19">
        <v>3377</v>
      </c>
      <c r="G399" s="6">
        <v>3561</v>
      </c>
      <c r="H399" s="6">
        <v>3560</v>
      </c>
      <c r="I399" s="99">
        <f t="shared" si="5"/>
        <v>99.97191800056164</v>
      </c>
    </row>
    <row r="400" spans="1:9" ht="12" customHeight="1">
      <c r="A400" s="26">
        <v>1315</v>
      </c>
      <c r="B400" s="26">
        <v>115</v>
      </c>
      <c r="C400" s="26">
        <v>5169</v>
      </c>
      <c r="D400" s="26">
        <v>3722</v>
      </c>
      <c r="E400" s="28" t="s">
        <v>1264</v>
      </c>
      <c r="F400" s="19">
        <v>4665</v>
      </c>
      <c r="G400" s="6">
        <v>4680</v>
      </c>
      <c r="H400" s="6">
        <v>4635.5</v>
      </c>
      <c r="I400" s="99">
        <f t="shared" si="5"/>
        <v>99.04914529914531</v>
      </c>
    </row>
    <row r="401" spans="1:9" ht="12" customHeight="1">
      <c r="A401" s="26">
        <v>1316</v>
      </c>
      <c r="B401" s="26">
        <v>115</v>
      </c>
      <c r="C401" s="26">
        <v>5169</v>
      </c>
      <c r="D401" s="26">
        <v>3722</v>
      </c>
      <c r="E401" s="28" t="s">
        <v>1265</v>
      </c>
      <c r="F401" s="19">
        <v>7875</v>
      </c>
      <c r="G401" s="6">
        <v>7026</v>
      </c>
      <c r="H401" s="6">
        <v>6741.3</v>
      </c>
      <c r="I401" s="99">
        <f t="shared" si="5"/>
        <v>95.94790777113579</v>
      </c>
    </row>
    <row r="402" spans="1:9" ht="12" customHeight="1">
      <c r="A402" s="26">
        <v>1317</v>
      </c>
      <c r="B402" s="26">
        <v>115</v>
      </c>
      <c r="C402" s="26">
        <v>5169</v>
      </c>
      <c r="D402" s="26">
        <v>3722</v>
      </c>
      <c r="E402" s="28" t="s">
        <v>1266</v>
      </c>
      <c r="F402" s="19">
        <v>420</v>
      </c>
      <c r="G402" s="6">
        <v>420</v>
      </c>
      <c r="H402" s="6">
        <v>229.6</v>
      </c>
      <c r="I402" s="99">
        <f t="shared" si="5"/>
        <v>54.666666666666664</v>
      </c>
    </row>
    <row r="403" spans="1:9" ht="12" customHeight="1">
      <c r="A403" s="26">
        <v>1318</v>
      </c>
      <c r="B403" s="26">
        <v>115</v>
      </c>
      <c r="C403" s="26">
        <v>5169</v>
      </c>
      <c r="D403" s="26">
        <v>3722</v>
      </c>
      <c r="E403" s="28" t="s">
        <v>1267</v>
      </c>
      <c r="F403" s="19">
        <v>42257</v>
      </c>
      <c r="G403" s="6">
        <v>41987</v>
      </c>
      <c r="H403" s="6">
        <v>41982.4</v>
      </c>
      <c r="I403" s="99">
        <f t="shared" si="5"/>
        <v>99.98904422797533</v>
      </c>
    </row>
    <row r="404" spans="1:9" ht="12" customHeight="1">
      <c r="A404" s="26">
        <v>1561</v>
      </c>
      <c r="B404" s="26">
        <v>115</v>
      </c>
      <c r="C404" s="26">
        <v>5169</v>
      </c>
      <c r="D404" s="26">
        <v>3722</v>
      </c>
      <c r="E404" s="28" t="s">
        <v>1377</v>
      </c>
      <c r="F404" s="19">
        <v>0</v>
      </c>
      <c r="G404" s="6">
        <v>0</v>
      </c>
      <c r="H404" s="6">
        <v>438.7</v>
      </c>
      <c r="I404" s="570" t="s">
        <v>758</v>
      </c>
    </row>
    <row r="405" spans="1:33" s="10" customFormat="1" ht="12" customHeight="1">
      <c r="A405" s="26">
        <v>1319</v>
      </c>
      <c r="B405" s="26">
        <v>115</v>
      </c>
      <c r="C405" s="26">
        <v>5169</v>
      </c>
      <c r="D405" s="26">
        <v>3729</v>
      </c>
      <c r="E405" s="28" t="s">
        <v>1268</v>
      </c>
      <c r="F405" s="19">
        <v>535</v>
      </c>
      <c r="G405" s="6">
        <v>535</v>
      </c>
      <c r="H405" s="6">
        <v>465.6</v>
      </c>
      <c r="I405" s="99">
        <f t="shared" si="5"/>
        <v>87.02803738317758</v>
      </c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9" ht="12" customHeight="1">
      <c r="A406" s="26">
        <v>1320</v>
      </c>
      <c r="B406" s="26">
        <v>115</v>
      </c>
      <c r="C406" s="26" t="s">
        <v>843</v>
      </c>
      <c r="D406" s="26" t="s">
        <v>1444</v>
      </c>
      <c r="E406" s="28" t="s">
        <v>1269</v>
      </c>
      <c r="F406" s="19">
        <v>2177</v>
      </c>
      <c r="G406" s="6">
        <v>2177</v>
      </c>
      <c r="H406" s="6">
        <v>1833.9</v>
      </c>
      <c r="I406" s="99">
        <f t="shared" si="5"/>
        <v>84.23977951309142</v>
      </c>
    </row>
    <row r="407" spans="1:9" ht="12" customHeight="1">
      <c r="A407" s="26">
        <v>1321</v>
      </c>
      <c r="B407" s="26">
        <v>115</v>
      </c>
      <c r="C407" s="26" t="s">
        <v>843</v>
      </c>
      <c r="D407" s="26" t="s">
        <v>1444</v>
      </c>
      <c r="E407" s="28" t="s">
        <v>1270</v>
      </c>
      <c r="F407" s="19">
        <v>3040</v>
      </c>
      <c r="G407" s="6">
        <v>3040</v>
      </c>
      <c r="H407" s="6">
        <v>2784.5</v>
      </c>
      <c r="I407" s="99">
        <f t="shared" si="5"/>
        <v>91.59539473684211</v>
      </c>
    </row>
    <row r="408" spans="1:9" ht="12" customHeight="1">
      <c r="A408" s="26">
        <v>1322</v>
      </c>
      <c r="B408" s="26">
        <v>115</v>
      </c>
      <c r="C408" s="26" t="s">
        <v>843</v>
      </c>
      <c r="D408" s="26" t="s">
        <v>1444</v>
      </c>
      <c r="E408" s="28" t="s">
        <v>1271</v>
      </c>
      <c r="F408" s="19">
        <v>1826</v>
      </c>
      <c r="G408" s="6">
        <v>1826</v>
      </c>
      <c r="H408" s="6">
        <v>1778.5</v>
      </c>
      <c r="I408" s="99">
        <f t="shared" si="5"/>
        <v>97.3986856516977</v>
      </c>
    </row>
    <row r="409" spans="1:9" ht="12" customHeight="1">
      <c r="A409" s="26">
        <v>1323</v>
      </c>
      <c r="B409" s="26">
        <v>115</v>
      </c>
      <c r="C409" s="26" t="s">
        <v>843</v>
      </c>
      <c r="D409" s="26" t="s">
        <v>1444</v>
      </c>
      <c r="E409" s="28" t="s">
        <v>1272</v>
      </c>
      <c r="F409" s="19">
        <v>3360</v>
      </c>
      <c r="G409" s="6">
        <v>3360</v>
      </c>
      <c r="H409" s="6">
        <v>2977.9</v>
      </c>
      <c r="I409" s="99">
        <f t="shared" si="5"/>
        <v>88.6279761904762</v>
      </c>
    </row>
    <row r="410" spans="1:9" ht="12" customHeight="1">
      <c r="A410" s="26">
        <v>1324</v>
      </c>
      <c r="B410" s="26">
        <v>115</v>
      </c>
      <c r="C410" s="26" t="s">
        <v>843</v>
      </c>
      <c r="D410" s="26" t="s">
        <v>1444</v>
      </c>
      <c r="E410" s="28" t="s">
        <v>1273</v>
      </c>
      <c r="F410" s="19">
        <v>1578</v>
      </c>
      <c r="G410" s="6">
        <v>1578</v>
      </c>
      <c r="H410" s="6">
        <v>1471</v>
      </c>
      <c r="I410" s="99">
        <f t="shared" si="5"/>
        <v>93.2192648922687</v>
      </c>
    </row>
    <row r="411" spans="1:9" ht="12" customHeight="1">
      <c r="A411" s="26">
        <v>1325</v>
      </c>
      <c r="B411" s="26">
        <v>115</v>
      </c>
      <c r="C411" s="26" t="s">
        <v>843</v>
      </c>
      <c r="D411" s="26" t="s">
        <v>1444</v>
      </c>
      <c r="E411" s="28" t="s">
        <v>1274</v>
      </c>
      <c r="F411" s="19">
        <v>2984</v>
      </c>
      <c r="G411" s="6">
        <v>2984</v>
      </c>
      <c r="H411" s="6">
        <v>2840.8</v>
      </c>
      <c r="I411" s="99">
        <f t="shared" si="5"/>
        <v>95.20107238605898</v>
      </c>
    </row>
    <row r="412" spans="1:9" ht="12" customHeight="1">
      <c r="A412" s="26">
        <v>1326</v>
      </c>
      <c r="B412" s="26">
        <v>115</v>
      </c>
      <c r="C412" s="26" t="s">
        <v>843</v>
      </c>
      <c r="D412" s="26" t="s">
        <v>1444</v>
      </c>
      <c r="E412" s="28" t="s">
        <v>1275</v>
      </c>
      <c r="F412" s="19">
        <v>3164</v>
      </c>
      <c r="G412" s="6">
        <v>3164</v>
      </c>
      <c r="H412" s="6">
        <v>2864.6</v>
      </c>
      <c r="I412" s="99">
        <f t="shared" si="5"/>
        <v>90.53729456384323</v>
      </c>
    </row>
    <row r="413" spans="1:9" ht="12" customHeight="1">
      <c r="A413" s="26">
        <v>1327</v>
      </c>
      <c r="B413" s="26">
        <v>115</v>
      </c>
      <c r="C413" s="26" t="s">
        <v>843</v>
      </c>
      <c r="D413" s="26" t="s">
        <v>1444</v>
      </c>
      <c r="E413" s="28" t="s">
        <v>1276</v>
      </c>
      <c r="F413" s="19">
        <v>1810</v>
      </c>
      <c r="G413" s="6">
        <v>1810</v>
      </c>
      <c r="H413" s="6">
        <v>1712.2</v>
      </c>
      <c r="I413" s="99">
        <f t="shared" si="5"/>
        <v>94.59668508287294</v>
      </c>
    </row>
    <row r="414" spans="1:33" s="10" customFormat="1" ht="12" customHeight="1">
      <c r="A414" s="26">
        <v>1328</v>
      </c>
      <c r="B414" s="26">
        <v>115</v>
      </c>
      <c r="C414" s="26" t="s">
        <v>843</v>
      </c>
      <c r="D414" s="26" t="s">
        <v>1444</v>
      </c>
      <c r="E414" s="28" t="s">
        <v>1277</v>
      </c>
      <c r="F414" s="1">
        <v>3484</v>
      </c>
      <c r="G414" s="6">
        <v>3484</v>
      </c>
      <c r="H414" s="6">
        <v>3382.5</v>
      </c>
      <c r="I414" s="99">
        <f t="shared" si="5"/>
        <v>97.08668197474168</v>
      </c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s="10" customFormat="1" ht="12" customHeight="1">
      <c r="A415" s="26">
        <v>1329</v>
      </c>
      <c r="B415" s="26">
        <v>115</v>
      </c>
      <c r="C415" s="26" t="s">
        <v>843</v>
      </c>
      <c r="D415" s="26" t="s">
        <v>1444</v>
      </c>
      <c r="E415" s="28" t="s">
        <v>1278</v>
      </c>
      <c r="F415" s="19">
        <v>214</v>
      </c>
      <c r="G415" s="6">
        <v>214</v>
      </c>
      <c r="H415" s="6">
        <v>148</v>
      </c>
      <c r="I415" s="99">
        <f t="shared" si="5"/>
        <v>69.1588785046729</v>
      </c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9" ht="12" customHeight="1">
      <c r="A416" s="26">
        <v>1330</v>
      </c>
      <c r="B416" s="26">
        <v>115</v>
      </c>
      <c r="C416" s="26" t="s">
        <v>843</v>
      </c>
      <c r="D416" s="26" t="s">
        <v>1444</v>
      </c>
      <c r="E416" s="28" t="s">
        <v>1279</v>
      </c>
      <c r="F416" s="19">
        <v>710</v>
      </c>
      <c r="G416" s="6">
        <v>710</v>
      </c>
      <c r="H416" s="6">
        <v>699.1</v>
      </c>
      <c r="I416" s="99">
        <f t="shared" si="5"/>
        <v>98.46478873239437</v>
      </c>
    </row>
    <row r="417" spans="1:9" ht="12" customHeight="1">
      <c r="A417" s="26">
        <v>1331</v>
      </c>
      <c r="B417" s="26">
        <v>115</v>
      </c>
      <c r="C417" s="26" t="s">
        <v>843</v>
      </c>
      <c r="D417" s="26" t="s">
        <v>1444</v>
      </c>
      <c r="E417" s="28" t="s">
        <v>1280</v>
      </c>
      <c r="F417" s="19">
        <v>620</v>
      </c>
      <c r="G417" s="6">
        <v>586</v>
      </c>
      <c r="H417" s="6">
        <v>548.4</v>
      </c>
      <c r="I417" s="99">
        <f t="shared" si="5"/>
        <v>93.58361774744027</v>
      </c>
    </row>
    <row r="418" spans="1:9" ht="12" customHeight="1">
      <c r="A418" s="26">
        <v>1332</v>
      </c>
      <c r="B418" s="26">
        <v>115</v>
      </c>
      <c r="C418" s="26" t="s">
        <v>843</v>
      </c>
      <c r="D418" s="26" t="s">
        <v>1444</v>
      </c>
      <c r="E418" s="28" t="s">
        <v>1281</v>
      </c>
      <c r="F418" s="19">
        <v>2000</v>
      </c>
      <c r="G418" s="6">
        <v>2328</v>
      </c>
      <c r="H418" s="6">
        <v>2072.6</v>
      </c>
      <c r="I418" s="99">
        <f t="shared" si="5"/>
        <v>89.02920962199312</v>
      </c>
    </row>
    <row r="419" spans="1:9" ht="12.75">
      <c r="A419" s="26">
        <v>1333</v>
      </c>
      <c r="B419" s="26">
        <v>115</v>
      </c>
      <c r="C419" s="26" t="s">
        <v>843</v>
      </c>
      <c r="D419" s="26" t="s">
        <v>1444</v>
      </c>
      <c r="E419" s="28" t="s">
        <v>1282</v>
      </c>
      <c r="F419" s="19">
        <v>500</v>
      </c>
      <c r="G419" s="6">
        <v>619</v>
      </c>
      <c r="H419" s="6">
        <v>617</v>
      </c>
      <c r="I419" s="99">
        <f t="shared" si="5"/>
        <v>99.67689822294022</v>
      </c>
    </row>
    <row r="420" spans="1:9" ht="12.75">
      <c r="A420" s="26">
        <v>1334</v>
      </c>
      <c r="B420" s="26">
        <v>115</v>
      </c>
      <c r="C420" s="26" t="s">
        <v>843</v>
      </c>
      <c r="D420" s="26" t="s">
        <v>1444</v>
      </c>
      <c r="E420" s="28" t="s">
        <v>1283</v>
      </c>
      <c r="F420" s="19">
        <v>500</v>
      </c>
      <c r="G420" s="6">
        <v>1150</v>
      </c>
      <c r="H420" s="6">
        <v>1140.2</v>
      </c>
      <c r="I420" s="99">
        <f t="shared" si="5"/>
        <v>99.14782608695653</v>
      </c>
    </row>
    <row r="421" spans="1:9" ht="12.75">
      <c r="A421" s="26">
        <v>1335</v>
      </c>
      <c r="B421" s="26">
        <v>115</v>
      </c>
      <c r="C421" s="26" t="s">
        <v>843</v>
      </c>
      <c r="D421" s="26" t="s">
        <v>1444</v>
      </c>
      <c r="E421" s="28" t="s">
        <v>1284</v>
      </c>
      <c r="F421" s="19">
        <v>60</v>
      </c>
      <c r="G421" s="6">
        <v>60</v>
      </c>
      <c r="H421" s="6">
        <v>53.1</v>
      </c>
      <c r="I421" s="99">
        <f t="shared" si="5"/>
        <v>88.5</v>
      </c>
    </row>
    <row r="422" spans="1:9" ht="12.75">
      <c r="A422" s="26">
        <v>1336</v>
      </c>
      <c r="B422" s="26">
        <v>115</v>
      </c>
      <c r="C422" s="26" t="s">
        <v>843</v>
      </c>
      <c r="D422" s="26" t="s">
        <v>1444</v>
      </c>
      <c r="E422" s="28" t="s">
        <v>1285</v>
      </c>
      <c r="F422" s="19">
        <v>150</v>
      </c>
      <c r="G422" s="6">
        <v>150</v>
      </c>
      <c r="H422" s="6">
        <v>149.9</v>
      </c>
      <c r="I422" s="99">
        <f t="shared" si="5"/>
        <v>99.93333333333334</v>
      </c>
    </row>
    <row r="423" spans="1:9" ht="12" customHeight="1">
      <c r="A423" s="26">
        <v>1337</v>
      </c>
      <c r="B423" s="26">
        <v>115</v>
      </c>
      <c r="C423" s="26">
        <v>5169</v>
      </c>
      <c r="D423" s="26">
        <v>3745</v>
      </c>
      <c r="E423" s="28" t="s">
        <v>1286</v>
      </c>
      <c r="F423" s="19">
        <v>200</v>
      </c>
      <c r="G423" s="6">
        <v>200</v>
      </c>
      <c r="H423" s="6">
        <v>183.1</v>
      </c>
      <c r="I423" s="99">
        <f t="shared" si="5"/>
        <v>91.55</v>
      </c>
    </row>
    <row r="424" spans="1:9" ht="12" customHeight="1">
      <c r="A424" s="26">
        <v>1338</v>
      </c>
      <c r="B424" s="26">
        <v>115</v>
      </c>
      <c r="C424" s="26">
        <v>5169</v>
      </c>
      <c r="D424" s="26">
        <v>3745</v>
      </c>
      <c r="E424" s="28" t="s">
        <v>1287</v>
      </c>
      <c r="F424" s="19">
        <v>168</v>
      </c>
      <c r="G424" s="6">
        <v>168</v>
      </c>
      <c r="H424" s="6">
        <v>163.3</v>
      </c>
      <c r="I424" s="99">
        <f t="shared" si="5"/>
        <v>97.20238095238096</v>
      </c>
    </row>
    <row r="425" spans="1:9" ht="12" customHeight="1">
      <c r="A425" s="26">
        <v>1339</v>
      </c>
      <c r="B425" s="26">
        <v>115</v>
      </c>
      <c r="C425" s="26">
        <v>5169</v>
      </c>
      <c r="D425" s="26">
        <v>3745</v>
      </c>
      <c r="E425" s="28" t="s">
        <v>1288</v>
      </c>
      <c r="F425" s="19">
        <v>448</v>
      </c>
      <c r="G425" s="6">
        <v>448</v>
      </c>
      <c r="H425" s="6">
        <v>382.7</v>
      </c>
      <c r="I425" s="99">
        <f t="shared" si="5"/>
        <v>85.42410714285714</v>
      </c>
    </row>
    <row r="426" spans="1:33" s="10" customFormat="1" ht="12" customHeight="1">
      <c r="A426" s="26">
        <v>1340</v>
      </c>
      <c r="B426" s="26">
        <v>115</v>
      </c>
      <c r="C426" s="26">
        <v>5169</v>
      </c>
      <c r="D426" s="26">
        <v>6171</v>
      </c>
      <c r="E426" s="28" t="s">
        <v>1289</v>
      </c>
      <c r="F426" s="19">
        <v>1</v>
      </c>
      <c r="G426" s="6">
        <v>1</v>
      </c>
      <c r="H426" s="6">
        <v>0</v>
      </c>
      <c r="I426" s="99">
        <f t="shared" si="5"/>
        <v>0</v>
      </c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9" ht="12" customHeight="1">
      <c r="A427" s="26">
        <v>1341</v>
      </c>
      <c r="B427" s="26">
        <v>115</v>
      </c>
      <c r="C427" s="26">
        <v>5169</v>
      </c>
      <c r="D427" s="26">
        <v>3639</v>
      </c>
      <c r="E427" s="28" t="s">
        <v>1290</v>
      </c>
      <c r="F427" s="19">
        <v>499</v>
      </c>
      <c r="G427" s="6">
        <v>499</v>
      </c>
      <c r="H427" s="6">
        <v>493.9</v>
      </c>
      <c r="I427" s="99">
        <f t="shared" si="5"/>
        <v>98.97795591182364</v>
      </c>
    </row>
    <row r="428" spans="1:9" ht="12" customHeight="1">
      <c r="A428" s="26">
        <v>1342</v>
      </c>
      <c r="B428" s="26">
        <v>115</v>
      </c>
      <c r="C428" s="26">
        <v>5169</v>
      </c>
      <c r="D428" s="26">
        <v>3419</v>
      </c>
      <c r="E428" s="28" t="s">
        <v>1291</v>
      </c>
      <c r="F428" s="19">
        <v>1500</v>
      </c>
      <c r="G428" s="6">
        <v>1050</v>
      </c>
      <c r="H428" s="6">
        <v>150.9</v>
      </c>
      <c r="I428" s="99">
        <f t="shared" si="5"/>
        <v>14.371428571428572</v>
      </c>
    </row>
    <row r="429" spans="1:9" ht="12" customHeight="1">
      <c r="A429" s="26">
        <v>1547</v>
      </c>
      <c r="B429" s="26">
        <v>115</v>
      </c>
      <c r="C429" s="26">
        <v>5169</v>
      </c>
      <c r="D429" s="26">
        <v>2212</v>
      </c>
      <c r="E429" s="28" t="s">
        <v>1292</v>
      </c>
      <c r="F429" s="19">
        <v>0</v>
      </c>
      <c r="G429" s="6">
        <v>267</v>
      </c>
      <c r="H429" s="6">
        <v>210</v>
      </c>
      <c r="I429" s="99">
        <f t="shared" si="5"/>
        <v>78.65168539325843</v>
      </c>
    </row>
    <row r="430" spans="1:9" ht="12" customHeight="1">
      <c r="A430" s="26">
        <v>1571</v>
      </c>
      <c r="B430" s="26">
        <v>115</v>
      </c>
      <c r="C430" s="26">
        <v>5169</v>
      </c>
      <c r="D430" s="26">
        <v>3745</v>
      </c>
      <c r="E430" s="28" t="s">
        <v>1293</v>
      </c>
      <c r="F430" s="19">
        <v>0</v>
      </c>
      <c r="G430" s="6">
        <v>3010</v>
      </c>
      <c r="H430" s="6">
        <v>3001.6</v>
      </c>
      <c r="I430" s="99">
        <f t="shared" si="5"/>
        <v>99.72093023255813</v>
      </c>
    </row>
    <row r="431" spans="1:9" ht="12" customHeight="1">
      <c r="A431" s="26">
        <v>1572</v>
      </c>
      <c r="B431" s="26">
        <v>115</v>
      </c>
      <c r="C431" s="26">
        <v>5169</v>
      </c>
      <c r="D431" s="26">
        <v>3745</v>
      </c>
      <c r="E431" s="28" t="s">
        <v>1294</v>
      </c>
      <c r="F431" s="19">
        <v>0</v>
      </c>
      <c r="G431" s="6">
        <v>830</v>
      </c>
      <c r="H431" s="6">
        <v>301.5</v>
      </c>
      <c r="I431" s="99">
        <f t="shared" si="5"/>
        <v>36.325301204819276</v>
      </c>
    </row>
    <row r="432" spans="1:9" ht="12" customHeight="1">
      <c r="A432" s="26">
        <v>1343</v>
      </c>
      <c r="B432" s="26">
        <v>115</v>
      </c>
      <c r="C432" s="26" t="s">
        <v>844</v>
      </c>
      <c r="D432" s="26">
        <v>3419</v>
      </c>
      <c r="E432" s="28" t="s">
        <v>1295</v>
      </c>
      <c r="F432" s="19">
        <v>1500</v>
      </c>
      <c r="G432" s="6">
        <v>1500</v>
      </c>
      <c r="H432" s="6">
        <v>847.8</v>
      </c>
      <c r="I432" s="99">
        <f t="shared" si="5"/>
        <v>56.519999999999996</v>
      </c>
    </row>
    <row r="433" spans="1:9" ht="12" customHeight="1">
      <c r="A433" s="26">
        <v>1344</v>
      </c>
      <c r="B433" s="26">
        <v>115</v>
      </c>
      <c r="C433" s="26" t="s">
        <v>844</v>
      </c>
      <c r="D433" s="26" t="s">
        <v>791</v>
      </c>
      <c r="E433" s="28" t="s">
        <v>735</v>
      </c>
      <c r="F433" s="19">
        <v>100</v>
      </c>
      <c r="G433" s="6">
        <v>69</v>
      </c>
      <c r="H433" s="6">
        <v>46.8</v>
      </c>
      <c r="I433" s="99">
        <f t="shared" si="5"/>
        <v>67.82608695652173</v>
      </c>
    </row>
    <row r="434" spans="1:9" ht="12" customHeight="1">
      <c r="A434" s="26">
        <v>1345</v>
      </c>
      <c r="B434" s="26">
        <v>115</v>
      </c>
      <c r="C434" s="26" t="s">
        <v>844</v>
      </c>
      <c r="D434" s="26" t="s">
        <v>791</v>
      </c>
      <c r="E434" s="28" t="s">
        <v>1442</v>
      </c>
      <c r="F434" s="19">
        <v>150</v>
      </c>
      <c r="G434" s="6">
        <v>356</v>
      </c>
      <c r="H434" s="6">
        <v>355.7</v>
      </c>
      <c r="I434" s="99">
        <f t="shared" si="5"/>
        <v>99.91573033707864</v>
      </c>
    </row>
    <row r="435" spans="1:9" ht="12.75">
      <c r="A435" s="26">
        <v>1346</v>
      </c>
      <c r="B435" s="26">
        <v>115</v>
      </c>
      <c r="C435" s="26" t="s">
        <v>844</v>
      </c>
      <c r="D435" s="26" t="s">
        <v>791</v>
      </c>
      <c r="E435" s="28" t="s">
        <v>1443</v>
      </c>
      <c r="F435" s="19">
        <v>41000</v>
      </c>
      <c r="G435" s="6">
        <v>39918.7</v>
      </c>
      <c r="H435" s="6">
        <v>36723.2</v>
      </c>
      <c r="I435" s="99">
        <f t="shared" si="5"/>
        <v>91.99497979643625</v>
      </c>
    </row>
    <row r="436" spans="1:9" ht="12.75">
      <c r="A436" s="26">
        <v>1347</v>
      </c>
      <c r="B436" s="26">
        <v>115</v>
      </c>
      <c r="C436" s="26" t="s">
        <v>844</v>
      </c>
      <c r="D436" s="26" t="s">
        <v>791</v>
      </c>
      <c r="E436" s="28" t="s">
        <v>812</v>
      </c>
      <c r="F436" s="19">
        <v>11087</v>
      </c>
      <c r="G436" s="6">
        <v>14808</v>
      </c>
      <c r="H436" s="6">
        <v>14807.6</v>
      </c>
      <c r="I436" s="99">
        <f t="shared" si="5"/>
        <v>99.99729875742842</v>
      </c>
    </row>
    <row r="437" spans="1:9" ht="12" customHeight="1">
      <c r="A437" s="26">
        <v>1348</v>
      </c>
      <c r="B437" s="26">
        <v>115</v>
      </c>
      <c r="C437" s="26">
        <v>5171</v>
      </c>
      <c r="D437" s="26">
        <v>2212</v>
      </c>
      <c r="E437" s="28" t="s">
        <v>1574</v>
      </c>
      <c r="F437" s="19">
        <v>1500</v>
      </c>
      <c r="G437" s="6">
        <v>1500</v>
      </c>
      <c r="H437" s="6">
        <v>1063.4</v>
      </c>
      <c r="I437" s="99">
        <f t="shared" si="5"/>
        <v>70.89333333333335</v>
      </c>
    </row>
    <row r="438" spans="1:9" ht="12" customHeight="1">
      <c r="A438" s="26">
        <v>1349</v>
      </c>
      <c r="B438" s="26">
        <v>115</v>
      </c>
      <c r="C438" s="26">
        <v>5171</v>
      </c>
      <c r="D438" s="26">
        <v>2219</v>
      </c>
      <c r="E438" s="28" t="s">
        <v>736</v>
      </c>
      <c r="F438" s="19">
        <v>200</v>
      </c>
      <c r="G438" s="6">
        <v>200</v>
      </c>
      <c r="H438" s="6">
        <v>154</v>
      </c>
      <c r="I438" s="99">
        <f t="shared" si="5"/>
        <v>77</v>
      </c>
    </row>
    <row r="439" spans="1:9" ht="12" customHeight="1">
      <c r="A439" s="26">
        <v>1350</v>
      </c>
      <c r="B439" s="26">
        <v>115</v>
      </c>
      <c r="C439" s="26" t="s">
        <v>844</v>
      </c>
      <c r="D439" s="26">
        <v>2310</v>
      </c>
      <c r="E439" s="28" t="s">
        <v>1296</v>
      </c>
      <c r="F439" s="19">
        <v>80</v>
      </c>
      <c r="G439" s="6">
        <v>80</v>
      </c>
      <c r="H439" s="6">
        <v>70.4</v>
      </c>
      <c r="I439" s="99">
        <f t="shared" si="5"/>
        <v>88.00000000000001</v>
      </c>
    </row>
    <row r="440" spans="1:33" s="9" customFormat="1" ht="12" customHeight="1">
      <c r="A440" s="26">
        <v>1351</v>
      </c>
      <c r="B440" s="26">
        <v>115</v>
      </c>
      <c r="C440" s="26" t="s">
        <v>844</v>
      </c>
      <c r="D440" s="26">
        <v>2321</v>
      </c>
      <c r="E440" s="28" t="s">
        <v>815</v>
      </c>
      <c r="F440" s="19">
        <v>2240</v>
      </c>
      <c r="G440" s="6">
        <v>2240</v>
      </c>
      <c r="H440" s="6">
        <v>2171</v>
      </c>
      <c r="I440" s="99">
        <f t="shared" si="5"/>
        <v>96.91964285714286</v>
      </c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s="9" customFormat="1" ht="12" customHeight="1">
      <c r="A441" s="26">
        <v>1640</v>
      </c>
      <c r="B441" s="26">
        <v>115</v>
      </c>
      <c r="C441" s="26">
        <v>5171</v>
      </c>
      <c r="D441" s="26">
        <v>2321</v>
      </c>
      <c r="E441" s="28" t="s">
        <v>1877</v>
      </c>
      <c r="F441" s="19">
        <v>0</v>
      </c>
      <c r="G441" s="6">
        <v>15802.4</v>
      </c>
      <c r="H441" s="6">
        <v>7901.3</v>
      </c>
      <c r="I441" s="99">
        <f t="shared" si="5"/>
        <v>50.00063281526857</v>
      </c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s="9" customFormat="1" ht="12" customHeight="1">
      <c r="A442" s="26">
        <v>1630</v>
      </c>
      <c r="B442" s="26">
        <v>115</v>
      </c>
      <c r="C442" s="26">
        <v>5171</v>
      </c>
      <c r="D442" s="26">
        <v>3311</v>
      </c>
      <c r="E442" s="28" t="s">
        <v>1878</v>
      </c>
      <c r="F442" s="19">
        <v>0</v>
      </c>
      <c r="G442" s="6">
        <v>2469</v>
      </c>
      <c r="H442" s="6">
        <v>2434.9</v>
      </c>
      <c r="I442" s="99">
        <f t="shared" si="5"/>
        <v>98.61887403807211</v>
      </c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s="9" customFormat="1" ht="12" customHeight="1">
      <c r="A443" s="26">
        <v>1352</v>
      </c>
      <c r="B443" s="26">
        <v>115</v>
      </c>
      <c r="C443" s="26">
        <v>5171</v>
      </c>
      <c r="D443" s="26">
        <v>3745</v>
      </c>
      <c r="E443" s="28" t="s">
        <v>1445</v>
      </c>
      <c r="F443" s="19">
        <v>500</v>
      </c>
      <c r="G443" s="6">
        <v>623</v>
      </c>
      <c r="H443" s="6">
        <v>622.9</v>
      </c>
      <c r="I443" s="99">
        <f t="shared" si="5"/>
        <v>99.98394863563402</v>
      </c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s="9" customFormat="1" ht="12" customHeight="1">
      <c r="A444" s="26">
        <v>1353</v>
      </c>
      <c r="B444" s="26">
        <v>115</v>
      </c>
      <c r="C444" s="26">
        <v>5171</v>
      </c>
      <c r="D444" s="26">
        <v>3326</v>
      </c>
      <c r="E444" s="28" t="s">
        <v>1297</v>
      </c>
      <c r="F444" s="19">
        <v>400</v>
      </c>
      <c r="G444" s="6">
        <v>469</v>
      </c>
      <c r="H444" s="6">
        <v>468.6</v>
      </c>
      <c r="I444" s="99">
        <f t="shared" si="5"/>
        <v>99.91471215351812</v>
      </c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s="9" customFormat="1" ht="12" customHeight="1">
      <c r="A445" s="26">
        <v>1587</v>
      </c>
      <c r="B445" s="26">
        <v>115</v>
      </c>
      <c r="C445" s="26">
        <v>5171</v>
      </c>
      <c r="D445" s="26">
        <v>2219</v>
      </c>
      <c r="E445" s="28" t="s">
        <v>1505</v>
      </c>
      <c r="F445" s="19">
        <v>0</v>
      </c>
      <c r="G445" s="6">
        <v>150</v>
      </c>
      <c r="H445" s="6">
        <v>150</v>
      </c>
      <c r="I445" s="99">
        <f t="shared" si="5"/>
        <v>100</v>
      </c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s="9" customFormat="1" ht="12" customHeight="1">
      <c r="A446" s="26">
        <v>1662</v>
      </c>
      <c r="B446" s="26">
        <v>115</v>
      </c>
      <c r="C446" s="26">
        <v>5171</v>
      </c>
      <c r="D446" s="26">
        <v>2219</v>
      </c>
      <c r="E446" s="28" t="s">
        <v>1881</v>
      </c>
      <c r="F446" s="19">
        <v>0</v>
      </c>
      <c r="G446" s="6">
        <v>5232.3</v>
      </c>
      <c r="H446" s="6">
        <v>5232.2</v>
      </c>
      <c r="I446" s="99">
        <f t="shared" si="5"/>
        <v>99.99808879460275</v>
      </c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s="9" customFormat="1" ht="12" customHeight="1">
      <c r="A447" s="26">
        <v>1562</v>
      </c>
      <c r="B447" s="26">
        <v>115</v>
      </c>
      <c r="C447" s="26">
        <v>5171</v>
      </c>
      <c r="D447" s="26">
        <v>2212</v>
      </c>
      <c r="E447" s="28" t="s">
        <v>1376</v>
      </c>
      <c r="F447" s="19">
        <v>0</v>
      </c>
      <c r="G447" s="6">
        <v>7598.4</v>
      </c>
      <c r="H447" s="6">
        <v>8725.5</v>
      </c>
      <c r="I447" s="99">
        <f t="shared" si="5"/>
        <v>114.83338597599496</v>
      </c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s="9" customFormat="1" ht="12" customHeight="1">
      <c r="A448" s="26">
        <v>1599</v>
      </c>
      <c r="B448" s="26">
        <v>115</v>
      </c>
      <c r="C448" s="26">
        <v>5171</v>
      </c>
      <c r="D448" s="26">
        <v>5212</v>
      </c>
      <c r="E448" s="28" t="s">
        <v>1506</v>
      </c>
      <c r="F448" s="19">
        <v>0</v>
      </c>
      <c r="G448" s="6">
        <v>226</v>
      </c>
      <c r="H448" s="6">
        <v>1.4</v>
      </c>
      <c r="I448" s="99">
        <f t="shared" si="5"/>
        <v>0.6194690265486725</v>
      </c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s="9" customFormat="1" ht="12" customHeight="1">
      <c r="A449" s="26">
        <v>1600</v>
      </c>
      <c r="B449" s="26">
        <v>115</v>
      </c>
      <c r="C449" s="26">
        <v>5171</v>
      </c>
      <c r="D449" s="26">
        <v>3319</v>
      </c>
      <c r="E449" s="28" t="s">
        <v>1507</v>
      </c>
      <c r="F449" s="19">
        <v>0</v>
      </c>
      <c r="G449" s="6">
        <v>99</v>
      </c>
      <c r="H449" s="6">
        <v>98</v>
      </c>
      <c r="I449" s="99">
        <f t="shared" si="5"/>
        <v>98.98989898989899</v>
      </c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s="9" customFormat="1" ht="12" customHeight="1">
      <c r="A450" s="26">
        <v>1546</v>
      </c>
      <c r="B450" s="26">
        <v>115</v>
      </c>
      <c r="C450" s="26">
        <v>5171</v>
      </c>
      <c r="D450" s="26">
        <v>3639</v>
      </c>
      <c r="E450" s="28" t="s">
        <v>1378</v>
      </c>
      <c r="F450" s="19">
        <v>0</v>
      </c>
      <c r="G450" s="6">
        <v>0</v>
      </c>
      <c r="H450" s="6">
        <v>5506.5</v>
      </c>
      <c r="I450" s="570" t="s">
        <v>758</v>
      </c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s="9" customFormat="1" ht="12" customHeight="1">
      <c r="A451" s="26">
        <v>1545</v>
      </c>
      <c r="B451" s="26">
        <v>115</v>
      </c>
      <c r="C451" s="26">
        <v>5909</v>
      </c>
      <c r="D451" s="26">
        <v>2212</v>
      </c>
      <c r="E451" s="28" t="s">
        <v>1301</v>
      </c>
      <c r="F451" s="19">
        <v>0</v>
      </c>
      <c r="G451" s="6">
        <v>33</v>
      </c>
      <c r="H451" s="6">
        <v>32.3</v>
      </c>
      <c r="I451" s="99">
        <f t="shared" si="5"/>
        <v>97.87878787878786</v>
      </c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s="9" customFormat="1" ht="12" customHeight="1">
      <c r="A452" s="26">
        <v>1649</v>
      </c>
      <c r="B452" s="26">
        <v>115</v>
      </c>
      <c r="C452" s="26">
        <v>5909</v>
      </c>
      <c r="D452" s="26">
        <v>3111</v>
      </c>
      <c r="E452" s="28" t="s">
        <v>1880</v>
      </c>
      <c r="F452" s="19">
        <v>0</v>
      </c>
      <c r="G452" s="6">
        <v>5.1</v>
      </c>
      <c r="H452" s="6">
        <v>5.1</v>
      </c>
      <c r="I452" s="99">
        <f t="shared" si="5"/>
        <v>100</v>
      </c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s="9" customFormat="1" ht="12" customHeight="1">
      <c r="A453" s="26">
        <v>1664</v>
      </c>
      <c r="B453" s="26">
        <v>115</v>
      </c>
      <c r="C453" s="26">
        <v>5909</v>
      </c>
      <c r="D453" s="26">
        <v>3639</v>
      </c>
      <c r="E453" s="28" t="s">
        <v>1882</v>
      </c>
      <c r="F453" s="19">
        <v>0</v>
      </c>
      <c r="G453" s="6">
        <v>223.6</v>
      </c>
      <c r="H453" s="6">
        <v>223.6</v>
      </c>
      <c r="I453" s="99">
        <f t="shared" si="5"/>
        <v>100</v>
      </c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9" ht="13.5" customHeight="1">
      <c r="A454" s="27"/>
      <c r="B454" s="21" t="s">
        <v>654</v>
      </c>
      <c r="C454" s="22"/>
      <c r="D454" s="20"/>
      <c r="E454" s="29" t="s">
        <v>594</v>
      </c>
      <c r="F454" s="23">
        <f>SUBTOTAL(9,F371:F444)</f>
        <v>163860</v>
      </c>
      <c r="G454" s="7">
        <f>SUBTOTAL(9,G371:G453)</f>
        <v>206320.39999999997</v>
      </c>
      <c r="H454" s="7">
        <f>SUBTOTAL(9,H371:H453)</f>
        <v>194099.6</v>
      </c>
      <c r="I454" s="101">
        <f aca="true" t="shared" si="6" ref="I454:I531">(H454/G454)*100</f>
        <v>94.07678542693793</v>
      </c>
    </row>
    <row r="455" spans="1:9" ht="12" customHeight="1">
      <c r="A455" s="26">
        <v>1354</v>
      </c>
      <c r="B455" s="26">
        <v>116</v>
      </c>
      <c r="C455" s="26">
        <v>5137</v>
      </c>
      <c r="D455" s="26" t="s">
        <v>927</v>
      </c>
      <c r="E455" s="28" t="s">
        <v>1302</v>
      </c>
      <c r="F455" s="19">
        <v>1200</v>
      </c>
      <c r="G455" s="6">
        <v>3416</v>
      </c>
      <c r="H455" s="6">
        <v>3400.7</v>
      </c>
      <c r="I455" s="99">
        <f t="shared" si="6"/>
        <v>99.55210772833723</v>
      </c>
    </row>
    <row r="456" spans="1:9" ht="12" customHeight="1">
      <c r="A456" s="26">
        <v>1355</v>
      </c>
      <c r="B456" s="26">
        <v>116</v>
      </c>
      <c r="C456" s="26" t="s">
        <v>842</v>
      </c>
      <c r="D456" s="26" t="s">
        <v>927</v>
      </c>
      <c r="E456" s="28" t="s">
        <v>1434</v>
      </c>
      <c r="F456" s="45">
        <v>950</v>
      </c>
      <c r="G456" s="94">
        <v>1040</v>
      </c>
      <c r="H456" s="94">
        <v>1038.2</v>
      </c>
      <c r="I456" s="99">
        <f t="shared" si="6"/>
        <v>99.82692307692308</v>
      </c>
    </row>
    <row r="457" spans="1:9" ht="12" customHeight="1">
      <c r="A457" s="26">
        <v>1356</v>
      </c>
      <c r="B457" s="26">
        <v>116</v>
      </c>
      <c r="C457" s="26" t="s">
        <v>842</v>
      </c>
      <c r="D457" s="26" t="s">
        <v>927</v>
      </c>
      <c r="E457" s="28" t="s">
        <v>1435</v>
      </c>
      <c r="F457" s="45">
        <v>5000</v>
      </c>
      <c r="G457" s="94">
        <v>5030</v>
      </c>
      <c r="H457" s="94">
        <v>5029.8</v>
      </c>
      <c r="I457" s="99">
        <f t="shared" si="6"/>
        <v>99.99602385685886</v>
      </c>
    </row>
    <row r="458" spans="1:9" ht="12" customHeight="1">
      <c r="A458" s="26">
        <v>1357</v>
      </c>
      <c r="B458" s="26">
        <v>116</v>
      </c>
      <c r="C458" s="26" t="s">
        <v>842</v>
      </c>
      <c r="D458" s="26" t="s">
        <v>927</v>
      </c>
      <c r="E458" s="28" t="s">
        <v>980</v>
      </c>
      <c r="F458" s="45">
        <v>700</v>
      </c>
      <c r="G458" s="94">
        <v>710</v>
      </c>
      <c r="H458" s="94">
        <v>693.9</v>
      </c>
      <c r="I458" s="99">
        <f t="shared" si="6"/>
        <v>97.73239436619718</v>
      </c>
    </row>
    <row r="459" spans="1:9" ht="12" customHeight="1">
      <c r="A459" s="26">
        <v>1358</v>
      </c>
      <c r="B459" s="26">
        <v>116</v>
      </c>
      <c r="C459" s="26" t="s">
        <v>842</v>
      </c>
      <c r="D459" s="26" t="s">
        <v>927</v>
      </c>
      <c r="E459" s="28" t="s">
        <v>976</v>
      </c>
      <c r="F459" s="19">
        <v>1200</v>
      </c>
      <c r="G459" s="6">
        <v>1178</v>
      </c>
      <c r="H459" s="6">
        <v>1124.3</v>
      </c>
      <c r="I459" s="99">
        <f t="shared" si="6"/>
        <v>95.44142614601017</v>
      </c>
    </row>
    <row r="460" spans="1:9" ht="12" customHeight="1">
      <c r="A460" s="26">
        <v>1359</v>
      </c>
      <c r="B460" s="26">
        <v>116</v>
      </c>
      <c r="C460" s="76">
        <v>5169</v>
      </c>
      <c r="D460" s="26">
        <v>6171</v>
      </c>
      <c r="E460" s="28" t="s">
        <v>1303</v>
      </c>
      <c r="F460" s="19">
        <v>1000</v>
      </c>
      <c r="G460" s="6">
        <v>62</v>
      </c>
      <c r="H460" s="6">
        <v>61.9</v>
      </c>
      <c r="I460" s="99">
        <f t="shared" si="6"/>
        <v>99.83870967741936</v>
      </c>
    </row>
    <row r="461" spans="1:9" ht="12" customHeight="1">
      <c r="A461" s="26">
        <v>1360</v>
      </c>
      <c r="B461" s="26">
        <v>116</v>
      </c>
      <c r="C461" s="26">
        <v>5172</v>
      </c>
      <c r="D461" s="26">
        <v>6171</v>
      </c>
      <c r="E461" s="28" t="s">
        <v>977</v>
      </c>
      <c r="F461" s="45">
        <v>800</v>
      </c>
      <c r="G461" s="94">
        <v>1157</v>
      </c>
      <c r="H461" s="94">
        <v>1156</v>
      </c>
      <c r="I461" s="99">
        <f t="shared" si="6"/>
        <v>99.91356957649093</v>
      </c>
    </row>
    <row r="462" spans="1:9" ht="12" customHeight="1">
      <c r="A462" s="26">
        <v>1361</v>
      </c>
      <c r="B462" s="26">
        <v>116</v>
      </c>
      <c r="C462" s="26" t="s">
        <v>930</v>
      </c>
      <c r="D462" s="26" t="s">
        <v>639</v>
      </c>
      <c r="E462" s="28" t="s">
        <v>855</v>
      </c>
      <c r="F462" s="45">
        <v>300</v>
      </c>
      <c r="G462" s="94">
        <v>235</v>
      </c>
      <c r="H462" s="94">
        <v>179.5</v>
      </c>
      <c r="I462" s="99">
        <f t="shared" si="6"/>
        <v>76.38297872340426</v>
      </c>
    </row>
    <row r="463" spans="1:9" ht="12" customHeight="1">
      <c r="A463" s="26">
        <v>1362</v>
      </c>
      <c r="B463" s="26">
        <v>116</v>
      </c>
      <c r="C463" s="26">
        <v>5169</v>
      </c>
      <c r="D463" s="26">
        <v>6171</v>
      </c>
      <c r="E463" s="28" t="s">
        <v>1304</v>
      </c>
      <c r="F463" s="94">
        <v>450</v>
      </c>
      <c r="G463" s="94">
        <v>515</v>
      </c>
      <c r="H463" s="94">
        <v>510.5</v>
      </c>
      <c r="I463" s="99">
        <f t="shared" si="6"/>
        <v>99.12621359223301</v>
      </c>
    </row>
    <row r="464" spans="1:9" ht="12" customHeight="1">
      <c r="A464" s="26">
        <v>1363</v>
      </c>
      <c r="B464" s="26">
        <v>116</v>
      </c>
      <c r="C464" s="26">
        <v>5139</v>
      </c>
      <c r="D464" s="26">
        <v>6171</v>
      </c>
      <c r="E464" s="41" t="s">
        <v>1305</v>
      </c>
      <c r="F464" s="19">
        <v>150</v>
      </c>
      <c r="G464" s="6">
        <v>325</v>
      </c>
      <c r="H464" s="6">
        <v>322.5</v>
      </c>
      <c r="I464" s="99">
        <f t="shared" si="6"/>
        <v>99.23076923076923</v>
      </c>
    </row>
    <row r="465" spans="1:9" ht="12" customHeight="1">
      <c r="A465" s="26">
        <v>1364</v>
      </c>
      <c r="B465" s="26">
        <v>116</v>
      </c>
      <c r="C465" s="26">
        <v>5169</v>
      </c>
      <c r="D465" s="26" t="s">
        <v>927</v>
      </c>
      <c r="E465" s="28" t="s">
        <v>1306</v>
      </c>
      <c r="F465" s="19">
        <v>1550</v>
      </c>
      <c r="G465" s="6">
        <v>845</v>
      </c>
      <c r="H465" s="6">
        <v>371.7</v>
      </c>
      <c r="I465" s="99">
        <f t="shared" si="6"/>
        <v>43.98816568047337</v>
      </c>
    </row>
    <row r="466" spans="1:9" ht="12" customHeight="1">
      <c r="A466" s="26">
        <v>1365</v>
      </c>
      <c r="B466" s="26">
        <v>116</v>
      </c>
      <c r="C466" s="26" t="s">
        <v>843</v>
      </c>
      <c r="D466" s="26" t="s">
        <v>927</v>
      </c>
      <c r="E466" s="28" t="s">
        <v>1307</v>
      </c>
      <c r="F466" s="19">
        <v>2500</v>
      </c>
      <c r="G466" s="6">
        <v>1497</v>
      </c>
      <c r="H466" s="6">
        <v>727.4</v>
      </c>
      <c r="I466" s="99">
        <f t="shared" si="6"/>
        <v>48.59051436205745</v>
      </c>
    </row>
    <row r="467" spans="1:9" ht="12" customHeight="1">
      <c r="A467" s="26">
        <v>1366</v>
      </c>
      <c r="B467" s="26">
        <v>116</v>
      </c>
      <c r="C467" s="26">
        <v>5171</v>
      </c>
      <c r="D467" s="26">
        <v>6171</v>
      </c>
      <c r="E467" s="28" t="s">
        <v>935</v>
      </c>
      <c r="F467" s="19">
        <v>400</v>
      </c>
      <c r="G467" s="6">
        <v>325</v>
      </c>
      <c r="H467" s="6">
        <v>311.6</v>
      </c>
      <c r="I467" s="99">
        <f t="shared" si="6"/>
        <v>95.87692307692308</v>
      </c>
    </row>
    <row r="468" spans="1:9" ht="12" customHeight="1">
      <c r="A468" s="26">
        <v>1367</v>
      </c>
      <c r="B468" s="26">
        <v>116</v>
      </c>
      <c r="C468" s="26">
        <v>5178</v>
      </c>
      <c r="D468" s="26">
        <v>6171</v>
      </c>
      <c r="E468" s="40" t="s">
        <v>112</v>
      </c>
      <c r="F468" s="19">
        <v>6300</v>
      </c>
      <c r="G468" s="6">
        <v>6760</v>
      </c>
      <c r="H468" s="6">
        <v>6753.3</v>
      </c>
      <c r="I468" s="99">
        <f t="shared" si="6"/>
        <v>99.9008875739645</v>
      </c>
    </row>
    <row r="469" spans="1:9" ht="12" customHeight="1">
      <c r="A469" s="26">
        <v>1570</v>
      </c>
      <c r="B469" s="26">
        <v>116</v>
      </c>
      <c r="C469" s="26">
        <v>5162</v>
      </c>
      <c r="D469" s="26">
        <v>6171</v>
      </c>
      <c r="E469" s="40" t="s">
        <v>1308</v>
      </c>
      <c r="F469" s="19">
        <v>0</v>
      </c>
      <c r="G469" s="6">
        <v>1155</v>
      </c>
      <c r="H469" s="6">
        <v>1151.7</v>
      </c>
      <c r="I469" s="99">
        <f t="shared" si="6"/>
        <v>99.71428571428572</v>
      </c>
    </row>
    <row r="470" spans="1:9" ht="13.5" customHeight="1">
      <c r="A470" s="27"/>
      <c r="B470" s="21" t="s">
        <v>706</v>
      </c>
      <c r="C470" s="22"/>
      <c r="D470" s="20"/>
      <c r="E470" s="29" t="s">
        <v>1309</v>
      </c>
      <c r="F470" s="23">
        <f>SUBTOTAL(9,F455:F468)</f>
        <v>22500</v>
      </c>
      <c r="G470" s="7">
        <f>SUBTOTAL(9,G455:G469)</f>
        <v>24250</v>
      </c>
      <c r="H470" s="7">
        <f>SUBTOTAL(9,H455:H469)</f>
        <v>22833</v>
      </c>
      <c r="I470" s="101">
        <f t="shared" si="6"/>
        <v>94.15670103092783</v>
      </c>
    </row>
    <row r="471" spans="1:9" ht="12" customHeight="1">
      <c r="A471" s="62">
        <v>1368</v>
      </c>
      <c r="B471" s="26">
        <v>119</v>
      </c>
      <c r="C471" s="62" t="s">
        <v>826</v>
      </c>
      <c r="D471" s="62">
        <v>6171</v>
      </c>
      <c r="E471" s="28" t="s">
        <v>1076</v>
      </c>
      <c r="F471" s="79">
        <v>80</v>
      </c>
      <c r="G471" s="92">
        <v>22</v>
      </c>
      <c r="H471" s="92">
        <v>22</v>
      </c>
      <c r="I471" s="99">
        <f t="shared" si="6"/>
        <v>100</v>
      </c>
    </row>
    <row r="472" spans="1:9" ht="12" customHeight="1">
      <c r="A472" s="62">
        <v>1369</v>
      </c>
      <c r="B472" s="26">
        <v>119</v>
      </c>
      <c r="C472" s="62">
        <v>5163</v>
      </c>
      <c r="D472" s="62">
        <v>2140</v>
      </c>
      <c r="E472" s="63" t="s">
        <v>870</v>
      </c>
      <c r="F472" s="79">
        <v>5</v>
      </c>
      <c r="G472" s="92">
        <v>4</v>
      </c>
      <c r="H472" s="92">
        <v>1</v>
      </c>
      <c r="I472" s="99">
        <f t="shared" si="6"/>
        <v>25</v>
      </c>
    </row>
    <row r="473" spans="1:9" ht="12" customHeight="1">
      <c r="A473" s="62">
        <v>1370</v>
      </c>
      <c r="B473" s="26">
        <v>119</v>
      </c>
      <c r="C473" s="62">
        <v>5164</v>
      </c>
      <c r="D473" s="62">
        <v>2140</v>
      </c>
      <c r="E473" s="63" t="s">
        <v>839</v>
      </c>
      <c r="F473" s="79">
        <v>10</v>
      </c>
      <c r="G473" s="92">
        <v>15</v>
      </c>
      <c r="H473" s="92">
        <v>15</v>
      </c>
      <c r="I473" s="99">
        <f t="shared" si="6"/>
        <v>100</v>
      </c>
    </row>
    <row r="474" spans="1:9" ht="12" customHeight="1">
      <c r="A474" s="62">
        <v>1371</v>
      </c>
      <c r="B474" s="26">
        <v>119</v>
      </c>
      <c r="C474" s="62" t="s">
        <v>843</v>
      </c>
      <c r="D474" s="62">
        <v>6171</v>
      </c>
      <c r="E474" s="63" t="s">
        <v>1310</v>
      </c>
      <c r="F474" s="79">
        <v>60</v>
      </c>
      <c r="G474" s="92">
        <v>5</v>
      </c>
      <c r="H474" s="92">
        <v>5</v>
      </c>
      <c r="I474" s="99">
        <f t="shared" si="6"/>
        <v>100</v>
      </c>
    </row>
    <row r="475" spans="1:9" ht="12" customHeight="1">
      <c r="A475" s="62">
        <v>1372</v>
      </c>
      <c r="B475" s="26">
        <v>119</v>
      </c>
      <c r="C475" s="62" t="s">
        <v>843</v>
      </c>
      <c r="D475" s="62" t="s">
        <v>865</v>
      </c>
      <c r="E475" s="63" t="s">
        <v>1311</v>
      </c>
      <c r="F475" s="79">
        <v>40</v>
      </c>
      <c r="G475" s="92">
        <v>20</v>
      </c>
      <c r="H475" s="92">
        <v>18.3</v>
      </c>
      <c r="I475" s="99">
        <f t="shared" si="6"/>
        <v>91.5</v>
      </c>
    </row>
    <row r="476" spans="1:9" ht="12" customHeight="1">
      <c r="A476" s="62">
        <v>1373</v>
      </c>
      <c r="B476" s="26">
        <v>119</v>
      </c>
      <c r="C476" s="62" t="s">
        <v>843</v>
      </c>
      <c r="D476" s="62" t="s">
        <v>865</v>
      </c>
      <c r="E476" s="63" t="s">
        <v>1312</v>
      </c>
      <c r="F476" s="79">
        <v>200</v>
      </c>
      <c r="G476" s="92">
        <v>73</v>
      </c>
      <c r="H476" s="92">
        <v>72.9</v>
      </c>
      <c r="I476" s="99">
        <f t="shared" si="6"/>
        <v>99.86301369863014</v>
      </c>
    </row>
    <row r="477" spans="1:9" ht="12" customHeight="1">
      <c r="A477" s="62">
        <v>1374</v>
      </c>
      <c r="B477" s="26">
        <v>119</v>
      </c>
      <c r="C477" s="62">
        <v>5169</v>
      </c>
      <c r="D477" s="62">
        <v>2140</v>
      </c>
      <c r="E477" s="63" t="s">
        <v>1313</v>
      </c>
      <c r="F477" s="79">
        <v>200</v>
      </c>
      <c r="G477" s="92">
        <v>193</v>
      </c>
      <c r="H477" s="92">
        <v>192.6</v>
      </c>
      <c r="I477" s="99">
        <f t="shared" si="6"/>
        <v>99.79274611398964</v>
      </c>
    </row>
    <row r="478" spans="1:9" ht="12" customHeight="1">
      <c r="A478" s="62">
        <v>1375</v>
      </c>
      <c r="B478" s="26">
        <v>119</v>
      </c>
      <c r="C478" s="62" t="s">
        <v>843</v>
      </c>
      <c r="D478" s="62" t="s">
        <v>865</v>
      </c>
      <c r="E478" s="63" t="s">
        <v>1314</v>
      </c>
      <c r="F478" s="79">
        <v>320</v>
      </c>
      <c r="G478" s="92">
        <v>383.2</v>
      </c>
      <c r="H478" s="92">
        <v>361</v>
      </c>
      <c r="I478" s="99">
        <f t="shared" si="6"/>
        <v>94.20668058455115</v>
      </c>
    </row>
    <row r="479" spans="1:9" ht="12" customHeight="1">
      <c r="A479" s="62">
        <v>1376</v>
      </c>
      <c r="B479" s="26">
        <v>119</v>
      </c>
      <c r="C479" s="62" t="s">
        <v>843</v>
      </c>
      <c r="D479" s="62" t="s">
        <v>865</v>
      </c>
      <c r="E479" s="63" t="s">
        <v>1139</v>
      </c>
      <c r="F479" s="79">
        <v>50</v>
      </c>
      <c r="G479" s="92">
        <v>67</v>
      </c>
      <c r="H479" s="92">
        <v>66.8</v>
      </c>
      <c r="I479" s="99">
        <f t="shared" si="6"/>
        <v>99.70149253731343</v>
      </c>
    </row>
    <row r="480" spans="1:9" ht="12" customHeight="1">
      <c r="A480" s="62">
        <v>1377</v>
      </c>
      <c r="B480" s="26">
        <v>119</v>
      </c>
      <c r="C480" s="62" t="s">
        <v>843</v>
      </c>
      <c r="D480" s="62" t="s">
        <v>865</v>
      </c>
      <c r="E480" s="63" t="s">
        <v>1315</v>
      </c>
      <c r="F480" s="79">
        <v>50</v>
      </c>
      <c r="G480" s="92">
        <v>233</v>
      </c>
      <c r="H480" s="92">
        <v>233.3</v>
      </c>
      <c r="I480" s="99">
        <f t="shared" si="6"/>
        <v>100.12875536480688</v>
      </c>
    </row>
    <row r="481" spans="1:9" ht="12" customHeight="1">
      <c r="A481" s="62">
        <v>1378</v>
      </c>
      <c r="B481" s="26">
        <v>119</v>
      </c>
      <c r="C481" s="62" t="s">
        <v>843</v>
      </c>
      <c r="D481" s="62">
        <v>6171</v>
      </c>
      <c r="E481" s="63" t="s">
        <v>1138</v>
      </c>
      <c r="F481" s="79">
        <v>100</v>
      </c>
      <c r="G481" s="92">
        <v>37</v>
      </c>
      <c r="H481" s="92">
        <v>7.5</v>
      </c>
      <c r="I481" s="99">
        <f t="shared" si="6"/>
        <v>20.27027027027027</v>
      </c>
    </row>
    <row r="482" spans="1:9" ht="12" customHeight="1">
      <c r="A482" s="62">
        <v>1379</v>
      </c>
      <c r="B482" s="26">
        <v>119</v>
      </c>
      <c r="C482" s="62" t="s">
        <v>850</v>
      </c>
      <c r="D482" s="62" t="s">
        <v>865</v>
      </c>
      <c r="E482" s="63" t="s">
        <v>851</v>
      </c>
      <c r="F482" s="79">
        <v>100</v>
      </c>
      <c r="G482" s="92">
        <v>225</v>
      </c>
      <c r="H482" s="92">
        <v>224.3</v>
      </c>
      <c r="I482" s="99">
        <f t="shared" si="6"/>
        <v>99.6888888888889</v>
      </c>
    </row>
    <row r="483" spans="1:9" ht="12" customHeight="1">
      <c r="A483" s="62">
        <v>1380</v>
      </c>
      <c r="B483" s="26">
        <v>119</v>
      </c>
      <c r="C483" s="62">
        <v>5174</v>
      </c>
      <c r="D483" s="62">
        <v>2140</v>
      </c>
      <c r="E483" s="63" t="s">
        <v>903</v>
      </c>
      <c r="F483" s="79">
        <v>50</v>
      </c>
      <c r="G483" s="92">
        <v>51</v>
      </c>
      <c r="H483" s="92">
        <v>50.4</v>
      </c>
      <c r="I483" s="99">
        <f t="shared" si="6"/>
        <v>98.8235294117647</v>
      </c>
    </row>
    <row r="484" spans="1:9" ht="12" customHeight="1">
      <c r="A484" s="62">
        <v>1381</v>
      </c>
      <c r="B484" s="65">
        <v>119</v>
      </c>
      <c r="C484" s="32">
        <v>5139</v>
      </c>
      <c r="D484" s="32">
        <v>6171</v>
      </c>
      <c r="E484" s="28" t="s">
        <v>1076</v>
      </c>
      <c r="F484" s="19">
        <v>15</v>
      </c>
      <c r="G484" s="6">
        <v>25</v>
      </c>
      <c r="H484" s="6">
        <v>23.9</v>
      </c>
      <c r="I484" s="99">
        <f t="shared" si="6"/>
        <v>95.6</v>
      </c>
    </row>
    <row r="485" spans="1:9" ht="12" customHeight="1">
      <c r="A485" s="62">
        <v>1382</v>
      </c>
      <c r="B485" s="65">
        <v>119</v>
      </c>
      <c r="C485" s="32">
        <v>5166</v>
      </c>
      <c r="D485" s="32">
        <v>6171</v>
      </c>
      <c r="E485" s="28" t="s">
        <v>855</v>
      </c>
      <c r="F485" s="19">
        <v>50</v>
      </c>
      <c r="G485" s="6">
        <v>40</v>
      </c>
      <c r="H485" s="6">
        <v>15</v>
      </c>
      <c r="I485" s="99">
        <f t="shared" si="6"/>
        <v>37.5</v>
      </c>
    </row>
    <row r="486" spans="1:9" ht="12" customHeight="1">
      <c r="A486" s="62">
        <v>1383</v>
      </c>
      <c r="B486" s="65">
        <v>119</v>
      </c>
      <c r="C486" s="32" t="s">
        <v>850</v>
      </c>
      <c r="D486" s="32">
        <v>6171</v>
      </c>
      <c r="E486" s="2" t="s">
        <v>851</v>
      </c>
      <c r="F486" s="19">
        <v>400</v>
      </c>
      <c r="G486" s="6">
        <v>270</v>
      </c>
      <c r="H486" s="6">
        <v>257.8</v>
      </c>
      <c r="I486" s="99">
        <f t="shared" si="6"/>
        <v>95.4814814814815</v>
      </c>
    </row>
    <row r="487" spans="1:9" ht="12" customHeight="1">
      <c r="A487" s="62">
        <v>1384</v>
      </c>
      <c r="B487" s="65">
        <v>119</v>
      </c>
      <c r="C487" s="32">
        <v>5194</v>
      </c>
      <c r="D487" s="32">
        <v>6171</v>
      </c>
      <c r="E487" s="2" t="s">
        <v>904</v>
      </c>
      <c r="F487" s="19">
        <v>100</v>
      </c>
      <c r="G487" s="6">
        <v>230</v>
      </c>
      <c r="H487" s="6">
        <v>224.1</v>
      </c>
      <c r="I487" s="99">
        <f t="shared" si="6"/>
        <v>97.43478260869564</v>
      </c>
    </row>
    <row r="488" spans="1:9" ht="13.5" customHeight="1">
      <c r="A488" s="27"/>
      <c r="B488" s="21" t="s">
        <v>1446</v>
      </c>
      <c r="C488" s="22"/>
      <c r="D488" s="22"/>
      <c r="E488" s="29" t="s">
        <v>595</v>
      </c>
      <c r="F488" s="23">
        <f>SUBTOTAL(9,F471:F487)</f>
        <v>1830</v>
      </c>
      <c r="G488" s="7">
        <f>SUBTOTAL(9,G471:G487)</f>
        <v>1893.2</v>
      </c>
      <c r="H488" s="7">
        <f>SUBTOTAL(9,H471:H487)</f>
        <v>1790.8999999999999</v>
      </c>
      <c r="I488" s="101">
        <f t="shared" si="6"/>
        <v>94.59645045425734</v>
      </c>
    </row>
    <row r="489" spans="1:9" ht="12" customHeight="1">
      <c r="A489" s="31">
        <v>1385</v>
      </c>
      <c r="B489" s="26">
        <v>120</v>
      </c>
      <c r="C489" s="26">
        <v>5011</v>
      </c>
      <c r="D489" s="26" t="s">
        <v>927</v>
      </c>
      <c r="E489" s="28" t="s">
        <v>1065</v>
      </c>
      <c r="F489" s="19">
        <v>117503</v>
      </c>
      <c r="G489" s="6">
        <v>118645</v>
      </c>
      <c r="H489" s="6">
        <v>114980.6</v>
      </c>
      <c r="I489" s="99">
        <f t="shared" si="6"/>
        <v>96.91145855282566</v>
      </c>
    </row>
    <row r="490" spans="1:9" ht="12" customHeight="1">
      <c r="A490" s="31">
        <v>1386</v>
      </c>
      <c r="B490" s="26">
        <v>120</v>
      </c>
      <c r="C490" s="26">
        <v>5019</v>
      </c>
      <c r="D490" s="26">
        <v>6171</v>
      </c>
      <c r="E490" s="28" t="s">
        <v>1316</v>
      </c>
      <c r="F490" s="19">
        <v>150</v>
      </c>
      <c r="G490" s="6">
        <v>150</v>
      </c>
      <c r="H490" s="6">
        <v>105.4</v>
      </c>
      <c r="I490" s="99">
        <f t="shared" si="6"/>
        <v>70.26666666666667</v>
      </c>
    </row>
    <row r="491" spans="1:9" ht="12" customHeight="1">
      <c r="A491" s="31">
        <v>1387</v>
      </c>
      <c r="B491" s="26">
        <v>120</v>
      </c>
      <c r="C491" s="26">
        <v>5021</v>
      </c>
      <c r="D491" s="26" t="s">
        <v>927</v>
      </c>
      <c r="E491" s="28" t="s">
        <v>822</v>
      </c>
      <c r="F491" s="19">
        <v>850</v>
      </c>
      <c r="G491" s="6">
        <v>1355</v>
      </c>
      <c r="H491" s="6">
        <v>1268.6</v>
      </c>
      <c r="I491" s="99">
        <f t="shared" si="6"/>
        <v>93.62361623616235</v>
      </c>
    </row>
    <row r="492" spans="1:9" ht="12" customHeight="1">
      <c r="A492" s="31">
        <v>1388</v>
      </c>
      <c r="B492" s="26">
        <v>120</v>
      </c>
      <c r="C492" s="26">
        <v>5023</v>
      </c>
      <c r="D492" s="26" t="s">
        <v>1447</v>
      </c>
      <c r="E492" s="28" t="s">
        <v>1317</v>
      </c>
      <c r="F492" s="19">
        <v>5907</v>
      </c>
      <c r="G492" s="6">
        <v>6170.2</v>
      </c>
      <c r="H492" s="6">
        <v>4962.5</v>
      </c>
      <c r="I492" s="99">
        <f t="shared" si="6"/>
        <v>80.42689053839422</v>
      </c>
    </row>
    <row r="493" spans="1:9" ht="12" customHeight="1">
      <c r="A493" s="31">
        <v>1389</v>
      </c>
      <c r="B493" s="26">
        <v>120</v>
      </c>
      <c r="C493" s="26">
        <v>5027</v>
      </c>
      <c r="D493" s="26" t="s">
        <v>927</v>
      </c>
      <c r="E493" s="28" t="s">
        <v>928</v>
      </c>
      <c r="F493" s="19">
        <v>65</v>
      </c>
      <c r="G493" s="6">
        <v>65</v>
      </c>
      <c r="H493" s="6">
        <v>21.5</v>
      </c>
      <c r="I493" s="99">
        <f t="shared" si="6"/>
        <v>33.07692307692307</v>
      </c>
    </row>
    <row r="494" spans="1:9" ht="12" customHeight="1">
      <c r="A494" s="31">
        <v>1390</v>
      </c>
      <c r="B494" s="26">
        <v>120</v>
      </c>
      <c r="C494" s="26">
        <v>5031</v>
      </c>
      <c r="D494" s="26" t="s">
        <v>927</v>
      </c>
      <c r="E494" s="28" t="s">
        <v>713</v>
      </c>
      <c r="F494" s="19">
        <v>31608</v>
      </c>
      <c r="G494" s="6">
        <v>32090.4</v>
      </c>
      <c r="H494" s="6">
        <v>31101</v>
      </c>
      <c r="I494" s="99">
        <f t="shared" si="6"/>
        <v>96.91683494129086</v>
      </c>
    </row>
    <row r="495" spans="1:9" ht="12" customHeight="1">
      <c r="A495" s="31">
        <v>1391</v>
      </c>
      <c r="B495" s="26">
        <v>120</v>
      </c>
      <c r="C495" s="26">
        <v>5032</v>
      </c>
      <c r="D495" s="26" t="s">
        <v>927</v>
      </c>
      <c r="E495" s="28" t="s">
        <v>1066</v>
      </c>
      <c r="F495" s="19">
        <v>10941</v>
      </c>
      <c r="G495" s="6">
        <v>11108</v>
      </c>
      <c r="H495" s="6">
        <v>10577.2</v>
      </c>
      <c r="I495" s="99">
        <f t="shared" si="6"/>
        <v>95.22146200936263</v>
      </c>
    </row>
    <row r="496" spans="1:9" ht="12" customHeight="1">
      <c r="A496" s="31">
        <v>1392</v>
      </c>
      <c r="B496" s="26">
        <v>120</v>
      </c>
      <c r="C496" s="26">
        <v>5038</v>
      </c>
      <c r="D496" s="26" t="s">
        <v>927</v>
      </c>
      <c r="E496" s="28" t="s">
        <v>714</v>
      </c>
      <c r="F496" s="19">
        <v>511</v>
      </c>
      <c r="G496" s="6">
        <v>518.8</v>
      </c>
      <c r="H496" s="6">
        <v>450.8</v>
      </c>
      <c r="I496" s="99">
        <f t="shared" si="6"/>
        <v>86.8928296067849</v>
      </c>
    </row>
    <row r="497" spans="1:9" ht="12" customHeight="1">
      <c r="A497" s="31">
        <v>1393</v>
      </c>
      <c r="B497" s="26">
        <v>120</v>
      </c>
      <c r="C497" s="26">
        <v>5039</v>
      </c>
      <c r="D497" s="26">
        <v>6171</v>
      </c>
      <c r="E497" s="28" t="s">
        <v>1156</v>
      </c>
      <c r="F497" s="19">
        <v>50</v>
      </c>
      <c r="G497" s="6">
        <v>50</v>
      </c>
      <c r="H497" s="6">
        <v>36.9</v>
      </c>
      <c r="I497" s="99">
        <f t="shared" si="6"/>
        <v>73.8</v>
      </c>
    </row>
    <row r="498" spans="1:9" ht="12" customHeight="1">
      <c r="A498" s="31">
        <v>1394</v>
      </c>
      <c r="B498" s="26">
        <v>120</v>
      </c>
      <c r="C498" s="26">
        <v>5166</v>
      </c>
      <c r="D498" s="26">
        <v>6171</v>
      </c>
      <c r="E498" s="28" t="s">
        <v>990</v>
      </c>
      <c r="F498" s="19">
        <v>60</v>
      </c>
      <c r="G498" s="6">
        <v>20</v>
      </c>
      <c r="H498" s="6">
        <v>0</v>
      </c>
      <c r="I498" s="99">
        <f t="shared" si="6"/>
        <v>0</v>
      </c>
    </row>
    <row r="499" spans="1:9" ht="12" customHeight="1">
      <c r="A499" s="31">
        <v>1395</v>
      </c>
      <c r="B499" s="26">
        <v>120</v>
      </c>
      <c r="C499" s="26" t="s">
        <v>930</v>
      </c>
      <c r="D499" s="26" t="s">
        <v>927</v>
      </c>
      <c r="E499" s="28" t="s">
        <v>855</v>
      </c>
      <c r="F499" s="19">
        <v>20</v>
      </c>
      <c r="G499" s="6">
        <v>60</v>
      </c>
      <c r="H499" s="6">
        <v>57.7</v>
      </c>
      <c r="I499" s="99">
        <f t="shared" si="6"/>
        <v>96.16666666666667</v>
      </c>
    </row>
    <row r="500" spans="1:9" ht="12" customHeight="1">
      <c r="A500" s="31">
        <v>1396</v>
      </c>
      <c r="B500" s="26">
        <v>120</v>
      </c>
      <c r="C500" s="26" t="s">
        <v>930</v>
      </c>
      <c r="D500" s="26" t="s">
        <v>927</v>
      </c>
      <c r="E500" s="28" t="s">
        <v>991</v>
      </c>
      <c r="F500" s="19">
        <v>30</v>
      </c>
      <c r="G500" s="6">
        <v>30</v>
      </c>
      <c r="H500" s="6">
        <v>0</v>
      </c>
      <c r="I500" s="99">
        <f t="shared" si="6"/>
        <v>0</v>
      </c>
    </row>
    <row r="501" spans="1:9" ht="12" customHeight="1">
      <c r="A501" s="31">
        <v>1397</v>
      </c>
      <c r="B501" s="26">
        <v>120</v>
      </c>
      <c r="C501" s="26">
        <v>5167</v>
      </c>
      <c r="D501" s="26">
        <v>6171</v>
      </c>
      <c r="E501" s="28" t="s">
        <v>1318</v>
      </c>
      <c r="F501" s="19">
        <v>470</v>
      </c>
      <c r="G501" s="6">
        <v>1212</v>
      </c>
      <c r="H501" s="6">
        <v>857.8</v>
      </c>
      <c r="I501" s="99">
        <f t="shared" si="6"/>
        <v>70.77557755775578</v>
      </c>
    </row>
    <row r="502" spans="1:9" ht="12" customHeight="1">
      <c r="A502" s="31">
        <v>1398</v>
      </c>
      <c r="B502" s="26">
        <v>120</v>
      </c>
      <c r="C502" s="26" t="s">
        <v>840</v>
      </c>
      <c r="D502" s="26" t="s">
        <v>927</v>
      </c>
      <c r="E502" s="28" t="s">
        <v>1448</v>
      </c>
      <c r="F502" s="19">
        <v>180</v>
      </c>
      <c r="G502" s="6">
        <v>180</v>
      </c>
      <c r="H502" s="6">
        <v>42.1</v>
      </c>
      <c r="I502" s="99">
        <f t="shared" si="6"/>
        <v>23.38888888888889</v>
      </c>
    </row>
    <row r="503" spans="1:9" ht="12" customHeight="1">
      <c r="A503" s="31">
        <v>1399</v>
      </c>
      <c r="B503" s="26">
        <v>120</v>
      </c>
      <c r="C503" s="26">
        <v>5167</v>
      </c>
      <c r="D503" s="26">
        <v>6171</v>
      </c>
      <c r="E503" s="28" t="s">
        <v>1469</v>
      </c>
      <c r="F503" s="19">
        <v>60</v>
      </c>
      <c r="G503" s="6">
        <v>60</v>
      </c>
      <c r="H503" s="6">
        <v>0</v>
      </c>
      <c r="I503" s="99">
        <f t="shared" si="6"/>
        <v>0</v>
      </c>
    </row>
    <row r="504" spans="1:9" ht="12" customHeight="1">
      <c r="A504" s="31">
        <v>1400</v>
      </c>
      <c r="B504" s="26">
        <v>120</v>
      </c>
      <c r="C504" s="26">
        <v>5169</v>
      </c>
      <c r="D504" s="26">
        <v>6171</v>
      </c>
      <c r="E504" s="28" t="s">
        <v>1243</v>
      </c>
      <c r="F504" s="19">
        <v>180</v>
      </c>
      <c r="G504" s="6">
        <v>180</v>
      </c>
      <c r="H504" s="6">
        <v>124.9</v>
      </c>
      <c r="I504" s="99">
        <f t="shared" si="6"/>
        <v>69.38888888888889</v>
      </c>
    </row>
    <row r="505" spans="1:9" ht="12" customHeight="1">
      <c r="A505" s="31">
        <v>1401</v>
      </c>
      <c r="B505" s="26">
        <v>120</v>
      </c>
      <c r="C505" s="26">
        <v>5169</v>
      </c>
      <c r="D505" s="26">
        <v>6171</v>
      </c>
      <c r="E505" s="28" t="s">
        <v>1319</v>
      </c>
      <c r="F505" s="19">
        <v>25</v>
      </c>
      <c r="G505" s="6">
        <v>16</v>
      </c>
      <c r="H505" s="6">
        <v>4.7</v>
      </c>
      <c r="I505" s="99">
        <f t="shared" si="6"/>
        <v>29.375</v>
      </c>
    </row>
    <row r="506" spans="1:9" ht="12" customHeight="1">
      <c r="A506" s="31">
        <v>1402</v>
      </c>
      <c r="B506" s="26">
        <v>120</v>
      </c>
      <c r="C506" s="26">
        <v>5173</v>
      </c>
      <c r="D506" s="26">
        <v>6171</v>
      </c>
      <c r="E506" s="40" t="s">
        <v>1470</v>
      </c>
      <c r="F506" s="19">
        <v>120</v>
      </c>
      <c r="G506" s="6">
        <v>129</v>
      </c>
      <c r="H506" s="6">
        <v>128.8</v>
      </c>
      <c r="I506" s="99">
        <f t="shared" si="6"/>
        <v>99.84496124031008</v>
      </c>
    </row>
    <row r="507" spans="1:9" ht="12" customHeight="1">
      <c r="A507" s="31">
        <v>1403</v>
      </c>
      <c r="B507" s="26">
        <v>120</v>
      </c>
      <c r="C507" s="26">
        <v>5179</v>
      </c>
      <c r="D507" s="26">
        <v>6171</v>
      </c>
      <c r="E507" s="3" t="s">
        <v>1320</v>
      </c>
      <c r="F507" s="19">
        <v>10</v>
      </c>
      <c r="G507" s="6">
        <v>10</v>
      </c>
      <c r="H507" s="6">
        <v>0</v>
      </c>
      <c r="I507" s="99">
        <f t="shared" si="6"/>
        <v>0</v>
      </c>
    </row>
    <row r="508" spans="1:9" ht="12" customHeight="1">
      <c r="A508" s="31">
        <v>1404</v>
      </c>
      <c r="B508" s="26">
        <v>120</v>
      </c>
      <c r="C508" s="26">
        <v>5194</v>
      </c>
      <c r="D508" s="26">
        <v>6171</v>
      </c>
      <c r="E508" s="28" t="s">
        <v>904</v>
      </c>
      <c r="F508" s="19">
        <v>20</v>
      </c>
      <c r="G508" s="6">
        <v>20</v>
      </c>
      <c r="H508" s="6">
        <v>20</v>
      </c>
      <c r="I508" s="99">
        <f t="shared" si="6"/>
        <v>100</v>
      </c>
    </row>
    <row r="509" spans="1:9" ht="12" customHeight="1">
      <c r="A509" s="31">
        <v>1405</v>
      </c>
      <c r="B509" s="26">
        <v>120</v>
      </c>
      <c r="C509" s="26">
        <v>5198</v>
      </c>
      <c r="D509" s="26">
        <v>6171</v>
      </c>
      <c r="E509" s="448" t="s">
        <v>1321</v>
      </c>
      <c r="F509" s="19">
        <v>330</v>
      </c>
      <c r="G509" s="6">
        <v>330</v>
      </c>
      <c r="H509" s="6">
        <v>149.1</v>
      </c>
      <c r="I509" s="99">
        <f t="shared" si="6"/>
        <v>45.18181818181818</v>
      </c>
    </row>
    <row r="510" spans="1:9" ht="12" customHeight="1">
      <c r="A510" s="31">
        <v>1611</v>
      </c>
      <c r="B510" s="26">
        <v>120</v>
      </c>
      <c r="C510" s="26">
        <v>5011</v>
      </c>
      <c r="D510" s="26">
        <v>6114</v>
      </c>
      <c r="E510" s="448" t="s">
        <v>1883</v>
      </c>
      <c r="F510" s="19">
        <v>0</v>
      </c>
      <c r="G510" s="6">
        <v>279.8</v>
      </c>
      <c r="H510" s="6">
        <v>279.8</v>
      </c>
      <c r="I510" s="99">
        <f t="shared" si="6"/>
        <v>100</v>
      </c>
    </row>
    <row r="511" spans="1:9" ht="12" customHeight="1">
      <c r="A511" s="31">
        <v>1612</v>
      </c>
      <c r="B511" s="26">
        <v>120</v>
      </c>
      <c r="C511" s="26">
        <v>5021</v>
      </c>
      <c r="D511" s="26">
        <v>6114</v>
      </c>
      <c r="E511" s="448" t="s">
        <v>1884</v>
      </c>
      <c r="F511" s="19">
        <v>0</v>
      </c>
      <c r="G511" s="6">
        <v>569.2</v>
      </c>
      <c r="H511" s="6">
        <v>569.2</v>
      </c>
      <c r="I511" s="99">
        <f t="shared" si="6"/>
        <v>100</v>
      </c>
    </row>
    <row r="512" spans="1:9" ht="12" customHeight="1">
      <c r="A512" s="31">
        <v>1613</v>
      </c>
      <c r="B512" s="26">
        <v>120</v>
      </c>
      <c r="C512" s="26">
        <v>5021</v>
      </c>
      <c r="D512" s="26">
        <v>6114</v>
      </c>
      <c r="E512" s="448" t="s">
        <v>1885</v>
      </c>
      <c r="F512" s="19">
        <v>0</v>
      </c>
      <c r="G512" s="6">
        <v>961.6</v>
      </c>
      <c r="H512" s="6">
        <v>961.6</v>
      </c>
      <c r="I512" s="99">
        <f t="shared" si="6"/>
        <v>100</v>
      </c>
    </row>
    <row r="513" spans="1:9" ht="12" customHeight="1">
      <c r="A513" s="31">
        <v>1614</v>
      </c>
      <c r="B513" s="26">
        <v>120</v>
      </c>
      <c r="C513" s="26">
        <v>5019</v>
      </c>
      <c r="D513" s="26">
        <v>6114</v>
      </c>
      <c r="E513" s="448" t="s">
        <v>1886</v>
      </c>
      <c r="F513" s="19">
        <v>0</v>
      </c>
      <c r="G513" s="6">
        <v>5.4</v>
      </c>
      <c r="H513" s="6">
        <v>5.4</v>
      </c>
      <c r="I513" s="99">
        <f t="shared" si="6"/>
        <v>100</v>
      </c>
    </row>
    <row r="514" spans="1:9" ht="12" customHeight="1">
      <c r="A514" s="31">
        <v>1615</v>
      </c>
      <c r="B514" s="26">
        <v>120</v>
      </c>
      <c r="C514" s="26">
        <v>5031</v>
      </c>
      <c r="D514" s="26">
        <v>6114</v>
      </c>
      <c r="E514" s="448" t="s">
        <v>1871</v>
      </c>
      <c r="F514" s="19">
        <v>0</v>
      </c>
      <c r="G514" s="6">
        <v>72.7</v>
      </c>
      <c r="H514" s="6">
        <v>72.7</v>
      </c>
      <c r="I514" s="99">
        <f t="shared" si="6"/>
        <v>100</v>
      </c>
    </row>
    <row r="515" spans="1:9" ht="12" customHeight="1">
      <c r="A515" s="31">
        <v>1616</v>
      </c>
      <c r="B515" s="26">
        <v>120</v>
      </c>
      <c r="C515" s="26">
        <v>5032</v>
      </c>
      <c r="D515" s="26">
        <v>6114</v>
      </c>
      <c r="E515" s="448" t="s">
        <v>1887</v>
      </c>
      <c r="F515" s="19">
        <v>0</v>
      </c>
      <c r="G515" s="6">
        <v>25.2</v>
      </c>
      <c r="H515" s="6">
        <v>25.2</v>
      </c>
      <c r="I515" s="99">
        <f t="shared" si="6"/>
        <v>100</v>
      </c>
    </row>
    <row r="516" spans="1:9" ht="12" customHeight="1">
      <c r="A516" s="31">
        <v>1617</v>
      </c>
      <c r="B516" s="26">
        <v>120</v>
      </c>
      <c r="C516" s="26">
        <v>5038</v>
      </c>
      <c r="D516" s="26">
        <v>6114</v>
      </c>
      <c r="E516" s="448" t="s">
        <v>1888</v>
      </c>
      <c r="F516" s="19">
        <v>0</v>
      </c>
      <c r="G516" s="6">
        <v>1.2</v>
      </c>
      <c r="H516" s="6">
        <v>1.2</v>
      </c>
      <c r="I516" s="99">
        <f t="shared" si="6"/>
        <v>100</v>
      </c>
    </row>
    <row r="517" spans="1:9" ht="12" customHeight="1">
      <c r="A517" s="31">
        <v>1618</v>
      </c>
      <c r="B517" s="26">
        <v>120</v>
      </c>
      <c r="C517" s="26">
        <v>5039</v>
      </c>
      <c r="D517" s="26">
        <v>6114</v>
      </c>
      <c r="E517" s="448" t="s">
        <v>1889</v>
      </c>
      <c r="F517" s="19">
        <v>0</v>
      </c>
      <c r="G517" s="6">
        <v>1.9</v>
      </c>
      <c r="H517" s="6">
        <v>1.9</v>
      </c>
      <c r="I517" s="99">
        <f t="shared" si="6"/>
        <v>100</v>
      </c>
    </row>
    <row r="518" spans="1:9" ht="12" customHeight="1">
      <c r="A518" s="31">
        <v>1663</v>
      </c>
      <c r="B518" s="26">
        <v>120</v>
      </c>
      <c r="C518" s="26">
        <v>5021</v>
      </c>
      <c r="D518" s="26">
        <v>6115</v>
      </c>
      <c r="E518" s="448" t="s">
        <v>1890</v>
      </c>
      <c r="F518" s="19">
        <v>0</v>
      </c>
      <c r="G518" s="6">
        <v>10</v>
      </c>
      <c r="H518" s="6">
        <v>10</v>
      </c>
      <c r="I518" s="99">
        <f t="shared" si="6"/>
        <v>100</v>
      </c>
    </row>
    <row r="519" spans="1:9" ht="12" customHeight="1">
      <c r="A519" s="31">
        <v>1666</v>
      </c>
      <c r="B519" s="26">
        <v>120</v>
      </c>
      <c r="C519" s="26">
        <v>5909</v>
      </c>
      <c r="D519" s="26">
        <v>6409</v>
      </c>
      <c r="E519" s="448" t="s">
        <v>1872</v>
      </c>
      <c r="F519" s="19">
        <v>0</v>
      </c>
      <c r="G519" s="6">
        <v>0</v>
      </c>
      <c r="H519" s="6">
        <v>1181.6</v>
      </c>
      <c r="I519" s="678" t="s">
        <v>758</v>
      </c>
    </row>
    <row r="520" spans="1:9" ht="13.5" customHeight="1">
      <c r="A520" s="27"/>
      <c r="B520" s="21" t="s">
        <v>1471</v>
      </c>
      <c r="C520" s="22"/>
      <c r="D520" s="22"/>
      <c r="E520" s="29" t="s">
        <v>596</v>
      </c>
      <c r="F520" s="23">
        <f>SUBTOTAL(9,F489:F509)</f>
        <v>169090</v>
      </c>
      <c r="G520" s="7">
        <f>SUBTOTAL(9,G489:G519)</f>
        <v>174326.40000000002</v>
      </c>
      <c r="H520" s="7">
        <f>SUBTOTAL(9,H489:H519)</f>
        <v>167998.20000000004</v>
      </c>
      <c r="I520" s="101">
        <f t="shared" si="6"/>
        <v>96.36991299080347</v>
      </c>
    </row>
    <row r="521" spans="1:9" ht="12" customHeight="1">
      <c r="A521" s="26">
        <v>1554</v>
      </c>
      <c r="B521" s="26">
        <v>121</v>
      </c>
      <c r="C521" s="26">
        <v>5137</v>
      </c>
      <c r="D521" s="26">
        <v>3322</v>
      </c>
      <c r="E521" s="28" t="s">
        <v>1069</v>
      </c>
      <c r="F521" s="19">
        <v>0</v>
      </c>
      <c r="G521" s="6">
        <v>20</v>
      </c>
      <c r="H521" s="6">
        <v>19.5</v>
      </c>
      <c r="I521" s="99">
        <f t="shared" si="6"/>
        <v>97.5</v>
      </c>
    </row>
    <row r="522" spans="1:9" ht="12" customHeight="1">
      <c r="A522" s="26">
        <v>1555</v>
      </c>
      <c r="B522" s="26">
        <v>121</v>
      </c>
      <c r="C522" s="26">
        <v>5139</v>
      </c>
      <c r="D522" s="26">
        <v>3322</v>
      </c>
      <c r="E522" s="28" t="s">
        <v>1076</v>
      </c>
      <c r="F522" s="19">
        <v>0</v>
      </c>
      <c r="G522" s="6">
        <v>10</v>
      </c>
      <c r="H522" s="6">
        <v>6.6</v>
      </c>
      <c r="I522" s="99">
        <f t="shared" si="6"/>
        <v>65.99999999999999</v>
      </c>
    </row>
    <row r="523" spans="1:9" ht="12" customHeight="1">
      <c r="A523" s="26">
        <v>1556</v>
      </c>
      <c r="B523" s="26">
        <v>121</v>
      </c>
      <c r="C523" s="26">
        <v>5166</v>
      </c>
      <c r="D523" s="26">
        <v>3322</v>
      </c>
      <c r="E523" s="28" t="s">
        <v>855</v>
      </c>
      <c r="F523" s="19">
        <v>0</v>
      </c>
      <c r="G523" s="6">
        <v>40</v>
      </c>
      <c r="H523" s="6">
        <v>39.7</v>
      </c>
      <c r="I523" s="99">
        <f t="shared" si="6"/>
        <v>99.25</v>
      </c>
    </row>
    <row r="524" spans="1:9" ht="12" customHeight="1">
      <c r="A524" s="26">
        <v>1557</v>
      </c>
      <c r="B524" s="26">
        <v>121</v>
      </c>
      <c r="C524" s="26">
        <v>5169</v>
      </c>
      <c r="D524" s="26">
        <v>3322</v>
      </c>
      <c r="E524" s="28" t="s">
        <v>1221</v>
      </c>
      <c r="F524" s="19">
        <v>0</v>
      </c>
      <c r="G524" s="6">
        <v>73</v>
      </c>
      <c r="H524" s="6">
        <v>73</v>
      </c>
      <c r="I524" s="99">
        <f t="shared" si="6"/>
        <v>100</v>
      </c>
    </row>
    <row r="525" spans="1:9" ht="12" customHeight="1">
      <c r="A525" s="26">
        <v>1558</v>
      </c>
      <c r="B525" s="26">
        <v>121</v>
      </c>
      <c r="C525" s="26">
        <v>5169</v>
      </c>
      <c r="D525" s="26">
        <v>3322</v>
      </c>
      <c r="E525" s="28" t="s">
        <v>1138</v>
      </c>
      <c r="F525" s="19">
        <v>0</v>
      </c>
      <c r="G525" s="6">
        <v>67</v>
      </c>
      <c r="H525" s="6">
        <v>67</v>
      </c>
      <c r="I525" s="99">
        <f t="shared" si="6"/>
        <v>100</v>
      </c>
    </row>
    <row r="526" spans="1:9" ht="12" customHeight="1">
      <c r="A526" s="26">
        <v>1660</v>
      </c>
      <c r="B526" s="26">
        <v>121</v>
      </c>
      <c r="C526" s="26">
        <v>5171</v>
      </c>
      <c r="D526" s="26">
        <v>3322</v>
      </c>
      <c r="E526" s="28" t="s">
        <v>1891</v>
      </c>
      <c r="F526" s="19">
        <v>0</v>
      </c>
      <c r="G526" s="6">
        <v>55</v>
      </c>
      <c r="H526" s="6">
        <v>55</v>
      </c>
      <c r="I526" s="99">
        <f t="shared" si="6"/>
        <v>100</v>
      </c>
    </row>
    <row r="527" spans="1:9" ht="12" customHeight="1">
      <c r="A527" s="26">
        <v>1639</v>
      </c>
      <c r="B527" s="26">
        <v>121</v>
      </c>
      <c r="C527" s="26">
        <v>5219</v>
      </c>
      <c r="D527" s="26">
        <v>3322</v>
      </c>
      <c r="E527" s="28" t="s">
        <v>1892</v>
      </c>
      <c r="F527" s="19">
        <v>0</v>
      </c>
      <c r="G527" s="6">
        <v>752</v>
      </c>
      <c r="H527" s="6">
        <v>552</v>
      </c>
      <c r="I527" s="99">
        <f t="shared" si="6"/>
        <v>73.40425531914893</v>
      </c>
    </row>
    <row r="528" spans="1:9" ht="12" customHeight="1">
      <c r="A528" s="26">
        <v>1642</v>
      </c>
      <c r="B528" s="26">
        <v>121</v>
      </c>
      <c r="C528" s="26">
        <v>5493</v>
      </c>
      <c r="D528" s="26">
        <v>3322</v>
      </c>
      <c r="E528" s="28" t="s">
        <v>1893</v>
      </c>
      <c r="F528" s="19">
        <v>0</v>
      </c>
      <c r="G528" s="6">
        <v>538</v>
      </c>
      <c r="H528" s="6">
        <v>538</v>
      </c>
      <c r="I528" s="99">
        <f t="shared" si="6"/>
        <v>100</v>
      </c>
    </row>
    <row r="529" spans="1:9" ht="12" customHeight="1">
      <c r="A529" s="26">
        <v>1643</v>
      </c>
      <c r="B529" s="26">
        <v>121</v>
      </c>
      <c r="C529" s="26">
        <v>5223</v>
      </c>
      <c r="D529" s="26">
        <v>3322</v>
      </c>
      <c r="E529" s="28" t="s">
        <v>874</v>
      </c>
      <c r="F529" s="19">
        <v>0</v>
      </c>
      <c r="G529" s="6">
        <v>310</v>
      </c>
      <c r="H529" s="6">
        <v>310</v>
      </c>
      <c r="I529" s="99">
        <f t="shared" si="6"/>
        <v>100</v>
      </c>
    </row>
    <row r="530" spans="1:9" ht="13.5" customHeight="1">
      <c r="A530" s="27"/>
      <c r="B530" s="21" t="s">
        <v>1322</v>
      </c>
      <c r="C530" s="22"/>
      <c r="D530" s="22"/>
      <c r="E530" s="29" t="s">
        <v>1323</v>
      </c>
      <c r="F530" s="23">
        <f>SUBTOTAL(9,F521:F525)</f>
        <v>0</v>
      </c>
      <c r="G530" s="7">
        <f>SUBTOTAL(9,G521:G529)</f>
        <v>1865</v>
      </c>
      <c r="H530" s="7">
        <f>SUBTOTAL(9,H521:H529)</f>
        <v>1660.8</v>
      </c>
      <c r="I530" s="101">
        <f t="shared" si="6"/>
        <v>89.05093833780161</v>
      </c>
    </row>
    <row r="531" spans="1:9" ht="12" customHeight="1">
      <c r="A531" s="62">
        <v>1406</v>
      </c>
      <c r="B531" s="26">
        <v>122</v>
      </c>
      <c r="C531" s="62">
        <v>5138</v>
      </c>
      <c r="D531" s="62">
        <v>2140</v>
      </c>
      <c r="E531" s="63" t="s">
        <v>1300</v>
      </c>
      <c r="F531" s="79">
        <v>350</v>
      </c>
      <c r="G531" s="92">
        <v>350</v>
      </c>
      <c r="H531" s="92">
        <v>341.2</v>
      </c>
      <c r="I531" s="99">
        <f t="shared" si="6"/>
        <v>97.48571428571428</v>
      </c>
    </row>
    <row r="532" spans="1:9" ht="12" customHeight="1">
      <c r="A532" s="62">
        <v>1407</v>
      </c>
      <c r="B532" s="26">
        <v>122</v>
      </c>
      <c r="C532" s="62" t="s">
        <v>826</v>
      </c>
      <c r="D532" s="62" t="s">
        <v>865</v>
      </c>
      <c r="E532" s="63" t="s">
        <v>1324</v>
      </c>
      <c r="F532" s="79">
        <v>500</v>
      </c>
      <c r="G532" s="92">
        <v>1095</v>
      </c>
      <c r="H532" s="92">
        <v>1016.9</v>
      </c>
      <c r="I532" s="99">
        <f aca="true" t="shared" si="7" ref="I532:I595">(H532/G532)*100</f>
        <v>92.86757990867581</v>
      </c>
    </row>
    <row r="533" spans="1:9" ht="12" customHeight="1">
      <c r="A533" s="62">
        <v>1408</v>
      </c>
      <c r="B533" s="26">
        <v>122</v>
      </c>
      <c r="C533" s="62" t="s">
        <v>826</v>
      </c>
      <c r="D533" s="62" t="s">
        <v>865</v>
      </c>
      <c r="E533" s="63" t="s">
        <v>1325</v>
      </c>
      <c r="F533" s="79">
        <v>350</v>
      </c>
      <c r="G533" s="92">
        <v>0</v>
      </c>
      <c r="H533" s="92">
        <v>0</v>
      </c>
      <c r="I533" s="678" t="s">
        <v>758</v>
      </c>
    </row>
    <row r="534" spans="1:9" ht="12" customHeight="1">
      <c r="A534" s="62">
        <v>1409</v>
      </c>
      <c r="B534" s="26">
        <v>122</v>
      </c>
      <c r="C534" s="62" t="s">
        <v>826</v>
      </c>
      <c r="D534" s="62" t="s">
        <v>865</v>
      </c>
      <c r="E534" s="28" t="s">
        <v>1076</v>
      </c>
      <c r="F534" s="79">
        <v>100</v>
      </c>
      <c r="G534" s="92">
        <v>100</v>
      </c>
      <c r="H534" s="92">
        <v>89.9</v>
      </c>
      <c r="I534" s="99">
        <f t="shared" si="7"/>
        <v>89.9</v>
      </c>
    </row>
    <row r="535" spans="1:9" ht="12" customHeight="1">
      <c r="A535" s="62">
        <v>1410</v>
      </c>
      <c r="B535" s="26">
        <v>122</v>
      </c>
      <c r="C535" s="62" t="s">
        <v>843</v>
      </c>
      <c r="D535" s="62" t="s">
        <v>865</v>
      </c>
      <c r="E535" s="63" t="s">
        <v>1326</v>
      </c>
      <c r="F535" s="79">
        <v>150</v>
      </c>
      <c r="G535" s="92">
        <v>350</v>
      </c>
      <c r="H535" s="92">
        <v>325.7</v>
      </c>
      <c r="I535" s="99">
        <f t="shared" si="7"/>
        <v>93.05714285714285</v>
      </c>
    </row>
    <row r="536" spans="1:9" ht="12" customHeight="1">
      <c r="A536" s="62">
        <v>1411</v>
      </c>
      <c r="B536" s="26">
        <v>122</v>
      </c>
      <c r="C536" s="62" t="s">
        <v>843</v>
      </c>
      <c r="D536" s="62" t="s">
        <v>865</v>
      </c>
      <c r="E536" s="63" t="s">
        <v>1327</v>
      </c>
      <c r="F536" s="79">
        <v>150</v>
      </c>
      <c r="G536" s="92">
        <v>120</v>
      </c>
      <c r="H536" s="92">
        <v>65</v>
      </c>
      <c r="I536" s="99">
        <f t="shared" si="7"/>
        <v>54.166666666666664</v>
      </c>
    </row>
    <row r="537" spans="1:9" ht="12" customHeight="1">
      <c r="A537" s="62">
        <v>1412</v>
      </c>
      <c r="B537" s="26">
        <v>122</v>
      </c>
      <c r="C537" s="62" t="s">
        <v>843</v>
      </c>
      <c r="D537" s="62" t="s">
        <v>865</v>
      </c>
      <c r="E537" s="63" t="s">
        <v>1328</v>
      </c>
      <c r="F537" s="79">
        <v>400</v>
      </c>
      <c r="G537" s="92">
        <v>400</v>
      </c>
      <c r="H537" s="92">
        <v>211.1</v>
      </c>
      <c r="I537" s="99">
        <f t="shared" si="7"/>
        <v>52.77499999999999</v>
      </c>
    </row>
    <row r="538" spans="1:9" ht="12" customHeight="1">
      <c r="A538" s="62">
        <v>1413</v>
      </c>
      <c r="B538" s="26">
        <v>122</v>
      </c>
      <c r="C538" s="62" t="s">
        <v>843</v>
      </c>
      <c r="D538" s="62" t="s">
        <v>865</v>
      </c>
      <c r="E538" s="63" t="s">
        <v>1310</v>
      </c>
      <c r="F538" s="79">
        <v>125</v>
      </c>
      <c r="G538" s="92">
        <v>125</v>
      </c>
      <c r="H538" s="92">
        <v>87.6</v>
      </c>
      <c r="I538" s="99">
        <f t="shared" si="7"/>
        <v>70.08</v>
      </c>
    </row>
    <row r="539" spans="1:9" ht="12" customHeight="1">
      <c r="A539" s="62">
        <v>1414</v>
      </c>
      <c r="B539" s="26">
        <v>122</v>
      </c>
      <c r="C539" s="62" t="s">
        <v>843</v>
      </c>
      <c r="D539" s="62" t="s">
        <v>865</v>
      </c>
      <c r="E539" s="63" t="s">
        <v>1329</v>
      </c>
      <c r="F539" s="79">
        <v>50</v>
      </c>
      <c r="G539" s="92">
        <v>80</v>
      </c>
      <c r="H539" s="92">
        <v>80</v>
      </c>
      <c r="I539" s="99">
        <f t="shared" si="7"/>
        <v>100</v>
      </c>
    </row>
    <row r="540" spans="1:9" ht="12" customHeight="1">
      <c r="A540" s="62">
        <v>1415</v>
      </c>
      <c r="B540" s="26">
        <v>122</v>
      </c>
      <c r="C540" s="62" t="s">
        <v>843</v>
      </c>
      <c r="D540" s="62" t="s">
        <v>865</v>
      </c>
      <c r="E540" s="63" t="s">
        <v>1138</v>
      </c>
      <c r="F540" s="79">
        <v>125</v>
      </c>
      <c r="G540" s="92">
        <v>30</v>
      </c>
      <c r="H540" s="92">
        <v>24.8</v>
      </c>
      <c r="I540" s="99">
        <f t="shared" si="7"/>
        <v>82.66666666666667</v>
      </c>
    </row>
    <row r="541" spans="1:9" ht="12" customHeight="1">
      <c r="A541" s="62">
        <v>1658</v>
      </c>
      <c r="B541" s="26">
        <v>122</v>
      </c>
      <c r="C541" s="62">
        <v>5169</v>
      </c>
      <c r="D541" s="62">
        <v>2510</v>
      </c>
      <c r="E541" s="63" t="s">
        <v>1895</v>
      </c>
      <c r="F541" s="79">
        <v>0</v>
      </c>
      <c r="G541" s="92">
        <v>119.9</v>
      </c>
      <c r="H541" s="92">
        <v>119.9</v>
      </c>
      <c r="I541" s="679">
        <f t="shared" si="7"/>
        <v>100</v>
      </c>
    </row>
    <row r="542" spans="1:9" ht="12" customHeight="1">
      <c r="A542" s="62">
        <v>1416</v>
      </c>
      <c r="B542" s="26">
        <v>122</v>
      </c>
      <c r="C542" s="26">
        <v>5163</v>
      </c>
      <c r="D542" s="26">
        <v>3636</v>
      </c>
      <c r="E542" s="28" t="s">
        <v>1009</v>
      </c>
      <c r="F542" s="45">
        <v>10</v>
      </c>
      <c r="G542" s="94">
        <v>10</v>
      </c>
      <c r="H542" s="94">
        <v>2</v>
      </c>
      <c r="I542" s="99">
        <f t="shared" si="7"/>
        <v>20</v>
      </c>
    </row>
    <row r="543" spans="1:9" ht="12" customHeight="1">
      <c r="A543" s="62">
        <v>1417</v>
      </c>
      <c r="B543" s="26">
        <v>122</v>
      </c>
      <c r="C543" s="26" t="s">
        <v>930</v>
      </c>
      <c r="D543" s="26">
        <v>3636</v>
      </c>
      <c r="E543" s="28" t="s">
        <v>855</v>
      </c>
      <c r="F543" s="45">
        <v>700</v>
      </c>
      <c r="G543" s="94">
        <v>700</v>
      </c>
      <c r="H543" s="94">
        <v>475.5</v>
      </c>
      <c r="I543" s="99">
        <f t="shared" si="7"/>
        <v>67.92857142857143</v>
      </c>
    </row>
    <row r="544" spans="1:9" ht="12" customHeight="1">
      <c r="A544" s="62">
        <v>1418</v>
      </c>
      <c r="B544" s="26">
        <v>122</v>
      </c>
      <c r="C544" s="26" t="s">
        <v>843</v>
      </c>
      <c r="D544" s="26">
        <v>3636</v>
      </c>
      <c r="E544" s="28" t="s">
        <v>1330</v>
      </c>
      <c r="F544" s="45">
        <v>1500</v>
      </c>
      <c r="G544" s="94">
        <v>1500</v>
      </c>
      <c r="H544" s="94">
        <v>1204.4</v>
      </c>
      <c r="I544" s="99">
        <f t="shared" si="7"/>
        <v>80.29333333333334</v>
      </c>
    </row>
    <row r="545" spans="1:9" ht="12" customHeight="1">
      <c r="A545" s="62">
        <v>1419</v>
      </c>
      <c r="B545" s="26">
        <v>122</v>
      </c>
      <c r="C545" s="26" t="s">
        <v>843</v>
      </c>
      <c r="D545" s="26">
        <v>3636</v>
      </c>
      <c r="E545" s="28" t="s">
        <v>1224</v>
      </c>
      <c r="F545" s="45">
        <v>30</v>
      </c>
      <c r="G545" s="94">
        <v>30</v>
      </c>
      <c r="H545" s="94">
        <v>28.7</v>
      </c>
      <c r="I545" s="99">
        <f t="shared" si="7"/>
        <v>95.66666666666667</v>
      </c>
    </row>
    <row r="546" spans="1:9" ht="12" customHeight="1">
      <c r="A546" s="62">
        <v>1420</v>
      </c>
      <c r="B546" s="26">
        <v>122</v>
      </c>
      <c r="C546" s="26" t="s">
        <v>843</v>
      </c>
      <c r="D546" s="26">
        <v>3636</v>
      </c>
      <c r="E546" s="28" t="s">
        <v>1142</v>
      </c>
      <c r="F546" s="45">
        <v>600</v>
      </c>
      <c r="G546" s="94">
        <v>600</v>
      </c>
      <c r="H546" s="94">
        <v>354.8</v>
      </c>
      <c r="I546" s="99">
        <f t="shared" si="7"/>
        <v>59.13333333333334</v>
      </c>
    </row>
    <row r="547" spans="1:9" ht="12" customHeight="1">
      <c r="A547" s="62">
        <v>1421</v>
      </c>
      <c r="B547" s="26">
        <v>122</v>
      </c>
      <c r="C547" s="76">
        <v>5169</v>
      </c>
      <c r="D547" s="26">
        <v>3636</v>
      </c>
      <c r="E547" s="50" t="s">
        <v>1331</v>
      </c>
      <c r="F547" s="45">
        <v>2714</v>
      </c>
      <c r="G547" s="94">
        <v>2889.6</v>
      </c>
      <c r="H547" s="94">
        <v>1582.5</v>
      </c>
      <c r="I547" s="99">
        <f t="shared" si="7"/>
        <v>54.76536544850499</v>
      </c>
    </row>
    <row r="548" spans="1:9" ht="12" customHeight="1">
      <c r="A548" s="62">
        <v>1422</v>
      </c>
      <c r="B548" s="26">
        <v>122</v>
      </c>
      <c r="C548" s="26" t="s">
        <v>850</v>
      </c>
      <c r="D548" s="26">
        <v>3636</v>
      </c>
      <c r="E548" s="28" t="s">
        <v>1007</v>
      </c>
      <c r="F548" s="45">
        <v>30</v>
      </c>
      <c r="G548" s="94">
        <v>30</v>
      </c>
      <c r="H548" s="94">
        <v>8.2</v>
      </c>
      <c r="I548" s="99">
        <f t="shared" si="7"/>
        <v>27.333333333333332</v>
      </c>
    </row>
    <row r="549" spans="1:9" ht="12" customHeight="1">
      <c r="A549" s="62">
        <v>1423</v>
      </c>
      <c r="B549" s="26">
        <v>122</v>
      </c>
      <c r="C549" s="26">
        <v>5164</v>
      </c>
      <c r="D549" s="26">
        <v>3636</v>
      </c>
      <c r="E549" s="28" t="s">
        <v>839</v>
      </c>
      <c r="F549" s="45">
        <v>700</v>
      </c>
      <c r="G549" s="94">
        <v>700</v>
      </c>
      <c r="H549" s="94">
        <v>578</v>
      </c>
      <c r="I549" s="99">
        <f t="shared" si="7"/>
        <v>82.57142857142857</v>
      </c>
    </row>
    <row r="550" spans="1:9" ht="12" customHeight="1">
      <c r="A550" s="62">
        <v>1656</v>
      </c>
      <c r="B550" s="26">
        <v>122</v>
      </c>
      <c r="C550" s="62">
        <v>5175</v>
      </c>
      <c r="D550" s="62">
        <v>2140</v>
      </c>
      <c r="E550" s="63" t="s">
        <v>1894</v>
      </c>
      <c r="F550" s="79">
        <v>0</v>
      </c>
      <c r="G550" s="92">
        <v>42.4</v>
      </c>
      <c r="H550" s="92">
        <v>42.4</v>
      </c>
      <c r="I550" s="679">
        <f t="shared" si="7"/>
        <v>100</v>
      </c>
    </row>
    <row r="551" spans="1:9" ht="12" customHeight="1">
      <c r="A551" s="62">
        <v>1657</v>
      </c>
      <c r="B551" s="26">
        <v>122</v>
      </c>
      <c r="C551" s="62">
        <v>5194</v>
      </c>
      <c r="D551" s="62">
        <v>2140</v>
      </c>
      <c r="E551" s="63" t="s">
        <v>1896</v>
      </c>
      <c r="F551" s="79">
        <v>0</v>
      </c>
      <c r="G551" s="92">
        <v>307.6</v>
      </c>
      <c r="H551" s="92">
        <v>307.5</v>
      </c>
      <c r="I551" s="679">
        <f t="shared" si="7"/>
        <v>99.96749024707412</v>
      </c>
    </row>
    <row r="552" spans="1:9" ht="13.5" customHeight="1">
      <c r="A552" s="27"/>
      <c r="B552" s="21" t="s">
        <v>1332</v>
      </c>
      <c r="C552" s="22"/>
      <c r="D552" s="20"/>
      <c r="E552" s="29" t="s">
        <v>1333</v>
      </c>
      <c r="F552" s="23">
        <f>SUBTOTAL(9,F531:F549)</f>
        <v>8584</v>
      </c>
      <c r="G552" s="7">
        <f>SUBTOTAL(9,G531:G551)</f>
        <v>9579.5</v>
      </c>
      <c r="H552" s="7">
        <f>SUBTOTAL(9,H531:H551)</f>
        <v>6946.099999999999</v>
      </c>
      <c r="I552" s="101">
        <f t="shared" si="7"/>
        <v>72.51004749725976</v>
      </c>
    </row>
    <row r="553" spans="1:9" ht="12" customHeight="1">
      <c r="A553" s="26">
        <v>1424</v>
      </c>
      <c r="B553" s="26" t="s">
        <v>801</v>
      </c>
      <c r="C553" s="26" t="s">
        <v>925</v>
      </c>
      <c r="D553" s="26" t="s">
        <v>802</v>
      </c>
      <c r="E553" s="28" t="s">
        <v>926</v>
      </c>
      <c r="F553" s="19">
        <v>90</v>
      </c>
      <c r="G553" s="6">
        <v>72.9</v>
      </c>
      <c r="H553" s="6">
        <v>72.8</v>
      </c>
      <c r="I553" s="679">
        <f t="shared" si="7"/>
        <v>99.8628257887517</v>
      </c>
    </row>
    <row r="554" spans="1:9" ht="12" customHeight="1">
      <c r="A554" s="26">
        <v>1425</v>
      </c>
      <c r="B554" s="26" t="s">
        <v>801</v>
      </c>
      <c r="C554" s="26" t="s">
        <v>824</v>
      </c>
      <c r="D554" s="26" t="s">
        <v>802</v>
      </c>
      <c r="E554" s="28" t="s">
        <v>914</v>
      </c>
      <c r="F554" s="19">
        <v>15</v>
      </c>
      <c r="G554" s="6">
        <v>16</v>
      </c>
      <c r="H554" s="6">
        <v>15.9</v>
      </c>
      <c r="I554" s="679">
        <f t="shared" si="7"/>
        <v>99.375</v>
      </c>
    </row>
    <row r="555" spans="1:9" ht="12" customHeight="1">
      <c r="A555" s="26">
        <v>1426</v>
      </c>
      <c r="B555" s="26" t="s">
        <v>801</v>
      </c>
      <c r="C555" s="26" t="s">
        <v>825</v>
      </c>
      <c r="D555" s="26" t="s">
        <v>802</v>
      </c>
      <c r="E555" s="28" t="s">
        <v>1069</v>
      </c>
      <c r="F555" s="19">
        <v>150</v>
      </c>
      <c r="G555" s="6">
        <v>174.9</v>
      </c>
      <c r="H555" s="6">
        <v>174.9</v>
      </c>
      <c r="I555" s="679">
        <f t="shared" si="7"/>
        <v>100</v>
      </c>
    </row>
    <row r="556" spans="1:9" ht="12" customHeight="1">
      <c r="A556" s="26">
        <v>1427</v>
      </c>
      <c r="B556" s="26" t="s">
        <v>801</v>
      </c>
      <c r="C556" s="26" t="s">
        <v>826</v>
      </c>
      <c r="D556" s="26" t="s">
        <v>802</v>
      </c>
      <c r="E556" s="28" t="s">
        <v>1076</v>
      </c>
      <c r="F556" s="19">
        <v>1200</v>
      </c>
      <c r="G556" s="6">
        <v>927.8</v>
      </c>
      <c r="H556" s="6">
        <v>927.7</v>
      </c>
      <c r="I556" s="679">
        <f t="shared" si="7"/>
        <v>99.98922181504636</v>
      </c>
    </row>
    <row r="557" spans="1:9" ht="12" customHeight="1">
      <c r="A557" s="26">
        <v>1428</v>
      </c>
      <c r="B557" s="26" t="s">
        <v>801</v>
      </c>
      <c r="C557" s="26" t="s">
        <v>827</v>
      </c>
      <c r="D557" s="26" t="s">
        <v>802</v>
      </c>
      <c r="E557" s="28" t="s">
        <v>1077</v>
      </c>
      <c r="F557" s="19">
        <v>1400</v>
      </c>
      <c r="G557" s="6">
        <v>2366.6</v>
      </c>
      <c r="H557" s="6">
        <v>2446.9</v>
      </c>
      <c r="I557" s="679">
        <f t="shared" si="7"/>
        <v>103.39305332544579</v>
      </c>
    </row>
    <row r="558" spans="1:9" ht="12" customHeight="1">
      <c r="A558" s="26">
        <v>1429</v>
      </c>
      <c r="B558" s="26" t="s">
        <v>801</v>
      </c>
      <c r="C558" s="26" t="s">
        <v>828</v>
      </c>
      <c r="D558" s="26" t="s">
        <v>802</v>
      </c>
      <c r="E558" s="28" t="s">
        <v>1525</v>
      </c>
      <c r="F558" s="19">
        <v>2700</v>
      </c>
      <c r="G558" s="6">
        <v>3128.8</v>
      </c>
      <c r="H558" s="6">
        <v>3128.4</v>
      </c>
      <c r="I558" s="679">
        <f t="shared" si="7"/>
        <v>99.98721554589619</v>
      </c>
    </row>
    <row r="559" spans="1:9" ht="12" customHeight="1">
      <c r="A559" s="26">
        <v>1430</v>
      </c>
      <c r="B559" s="26" t="s">
        <v>801</v>
      </c>
      <c r="C559" s="26" t="s">
        <v>829</v>
      </c>
      <c r="D559" s="26" t="s">
        <v>802</v>
      </c>
      <c r="E559" s="28" t="s">
        <v>830</v>
      </c>
      <c r="F559" s="19">
        <v>2400</v>
      </c>
      <c r="G559" s="6">
        <v>2167.6</v>
      </c>
      <c r="H559" s="6">
        <v>2148</v>
      </c>
      <c r="I559" s="679">
        <f t="shared" si="7"/>
        <v>99.09577412806792</v>
      </c>
    </row>
    <row r="560" spans="1:9" ht="12" customHeight="1">
      <c r="A560" s="26">
        <v>1431</v>
      </c>
      <c r="B560" s="26" t="s">
        <v>801</v>
      </c>
      <c r="C560" s="26" t="s">
        <v>831</v>
      </c>
      <c r="D560" s="26" t="s">
        <v>802</v>
      </c>
      <c r="E560" s="28" t="s">
        <v>832</v>
      </c>
      <c r="F560" s="19">
        <v>60</v>
      </c>
      <c r="G560" s="6">
        <v>41.6</v>
      </c>
      <c r="H560" s="6">
        <v>41.6</v>
      </c>
      <c r="I560" s="679">
        <f t="shared" si="7"/>
        <v>100</v>
      </c>
    </row>
    <row r="561" spans="1:9" ht="12" customHeight="1">
      <c r="A561" s="26">
        <v>1432</v>
      </c>
      <c r="B561" s="26" t="s">
        <v>801</v>
      </c>
      <c r="C561" s="26" t="s">
        <v>833</v>
      </c>
      <c r="D561" s="26" t="s">
        <v>802</v>
      </c>
      <c r="E561" s="28" t="s">
        <v>929</v>
      </c>
      <c r="F561" s="19">
        <v>3</v>
      </c>
      <c r="G561" s="6">
        <v>1.6</v>
      </c>
      <c r="H561" s="6">
        <v>1.2</v>
      </c>
      <c r="I561" s="679">
        <f t="shared" si="7"/>
        <v>74.99999999999999</v>
      </c>
    </row>
    <row r="562" spans="1:9" ht="12" customHeight="1">
      <c r="A562" s="26">
        <v>1433</v>
      </c>
      <c r="B562" s="26" t="s">
        <v>801</v>
      </c>
      <c r="C562" s="26" t="s">
        <v>834</v>
      </c>
      <c r="D562" s="26" t="s">
        <v>802</v>
      </c>
      <c r="E562" s="28" t="s">
        <v>835</v>
      </c>
      <c r="F562" s="19">
        <v>140</v>
      </c>
      <c r="G562" s="6">
        <v>152.9</v>
      </c>
      <c r="H562" s="6">
        <v>152.9</v>
      </c>
      <c r="I562" s="679">
        <f t="shared" si="7"/>
        <v>100</v>
      </c>
    </row>
    <row r="563" spans="1:9" ht="12" customHeight="1">
      <c r="A563" s="26">
        <v>1434</v>
      </c>
      <c r="B563" s="26">
        <v>191</v>
      </c>
      <c r="C563" s="26">
        <v>5164</v>
      </c>
      <c r="D563" s="26">
        <v>3419</v>
      </c>
      <c r="E563" s="28" t="s">
        <v>839</v>
      </c>
      <c r="F563" s="19">
        <v>50</v>
      </c>
      <c r="G563" s="6">
        <v>38.4</v>
      </c>
      <c r="H563" s="6">
        <v>38.3</v>
      </c>
      <c r="I563" s="679">
        <f t="shared" si="7"/>
        <v>99.73958333333333</v>
      </c>
    </row>
    <row r="564" spans="1:9" ht="12" customHeight="1">
      <c r="A564" s="26">
        <v>1435</v>
      </c>
      <c r="B564" s="26" t="s">
        <v>801</v>
      </c>
      <c r="C564" s="26" t="s">
        <v>930</v>
      </c>
      <c r="D564" s="26" t="s">
        <v>802</v>
      </c>
      <c r="E564" s="28" t="s">
        <v>855</v>
      </c>
      <c r="F564" s="19">
        <v>100</v>
      </c>
      <c r="G564" s="6">
        <v>82</v>
      </c>
      <c r="H564" s="6">
        <v>81.6</v>
      </c>
      <c r="I564" s="679">
        <f t="shared" si="7"/>
        <v>99.51219512195121</v>
      </c>
    </row>
    <row r="565" spans="1:9" ht="12" customHeight="1">
      <c r="A565" s="26">
        <v>1436</v>
      </c>
      <c r="B565" s="26" t="s">
        <v>801</v>
      </c>
      <c r="C565" s="26" t="s">
        <v>840</v>
      </c>
      <c r="D565" s="26" t="s">
        <v>802</v>
      </c>
      <c r="E565" s="28" t="s">
        <v>910</v>
      </c>
      <c r="F565" s="19">
        <v>25</v>
      </c>
      <c r="G565" s="6">
        <v>42.6</v>
      </c>
      <c r="H565" s="6">
        <v>42.6</v>
      </c>
      <c r="I565" s="679">
        <f t="shared" si="7"/>
        <v>100</v>
      </c>
    </row>
    <row r="566" spans="1:9" ht="12" customHeight="1">
      <c r="A566" s="26">
        <v>1437</v>
      </c>
      <c r="B566" s="26" t="s">
        <v>801</v>
      </c>
      <c r="C566" s="26" t="s">
        <v>843</v>
      </c>
      <c r="D566" s="26" t="s">
        <v>802</v>
      </c>
      <c r="E566" s="28" t="s">
        <v>1138</v>
      </c>
      <c r="F566" s="19">
        <v>650</v>
      </c>
      <c r="G566" s="6">
        <v>693</v>
      </c>
      <c r="H566" s="6">
        <v>675</v>
      </c>
      <c r="I566" s="679">
        <f t="shared" si="7"/>
        <v>97.40259740259741</v>
      </c>
    </row>
    <row r="567" spans="1:9" ht="12" customHeight="1">
      <c r="A567" s="26">
        <v>1438</v>
      </c>
      <c r="B567" s="26" t="s">
        <v>801</v>
      </c>
      <c r="C567" s="26" t="s">
        <v>844</v>
      </c>
      <c r="D567" s="26" t="s">
        <v>802</v>
      </c>
      <c r="E567" s="28" t="s">
        <v>1480</v>
      </c>
      <c r="F567" s="19">
        <v>500</v>
      </c>
      <c r="G567" s="6">
        <v>664</v>
      </c>
      <c r="H567" s="6">
        <v>2089.7</v>
      </c>
      <c r="I567" s="679">
        <f t="shared" si="7"/>
        <v>314.71385542168673</v>
      </c>
    </row>
    <row r="568" spans="1:9" ht="12" customHeight="1">
      <c r="A568" s="26">
        <v>1439</v>
      </c>
      <c r="B568" s="26" t="s">
        <v>801</v>
      </c>
      <c r="C568" s="26" t="s">
        <v>844</v>
      </c>
      <c r="D568" s="26" t="s">
        <v>802</v>
      </c>
      <c r="E568" s="28" t="s">
        <v>709</v>
      </c>
      <c r="F568" s="19">
        <v>100</v>
      </c>
      <c r="G568" s="6">
        <v>0</v>
      </c>
      <c r="H568" s="6">
        <v>103.3</v>
      </c>
      <c r="I568" s="679" t="s">
        <v>758</v>
      </c>
    </row>
    <row r="569" spans="1:9" ht="12" customHeight="1">
      <c r="A569" s="26">
        <v>1440</v>
      </c>
      <c r="B569" s="26" t="s">
        <v>801</v>
      </c>
      <c r="C569" s="26" t="s">
        <v>847</v>
      </c>
      <c r="D569" s="26" t="s">
        <v>802</v>
      </c>
      <c r="E569" s="28" t="s">
        <v>849</v>
      </c>
      <c r="F569" s="19">
        <v>5</v>
      </c>
      <c r="G569" s="6">
        <v>15</v>
      </c>
      <c r="H569" s="6">
        <v>15</v>
      </c>
      <c r="I569" s="679">
        <f t="shared" si="7"/>
        <v>100</v>
      </c>
    </row>
    <row r="570" spans="1:9" ht="12" customHeight="1">
      <c r="A570" s="26">
        <v>1441</v>
      </c>
      <c r="B570" s="26">
        <v>191</v>
      </c>
      <c r="C570" s="26">
        <v>5361</v>
      </c>
      <c r="D570" s="26">
        <v>3419</v>
      </c>
      <c r="E570" s="28" t="s">
        <v>852</v>
      </c>
      <c r="F570" s="19">
        <v>2</v>
      </c>
      <c r="G570" s="6">
        <v>2</v>
      </c>
      <c r="H570" s="6">
        <v>0</v>
      </c>
      <c r="I570" s="679">
        <f t="shared" si="7"/>
        <v>0</v>
      </c>
    </row>
    <row r="571" spans="1:9" ht="12" customHeight="1">
      <c r="A571" s="26">
        <v>1567</v>
      </c>
      <c r="B571" s="26">
        <v>191</v>
      </c>
      <c r="C571" s="26">
        <v>5362</v>
      </c>
      <c r="D571" s="26">
        <v>3419</v>
      </c>
      <c r="E571" s="28" t="s">
        <v>1481</v>
      </c>
      <c r="F571" s="19">
        <v>0</v>
      </c>
      <c r="G571" s="6">
        <v>2</v>
      </c>
      <c r="H571" s="6">
        <v>1.7</v>
      </c>
      <c r="I571" s="679">
        <f t="shared" si="7"/>
        <v>85</v>
      </c>
    </row>
    <row r="572" spans="1:9" ht="12" customHeight="1">
      <c r="A572" s="26">
        <v>1442</v>
      </c>
      <c r="B572" s="26">
        <v>191</v>
      </c>
      <c r="C572" s="26" t="s">
        <v>925</v>
      </c>
      <c r="D572" s="26" t="s">
        <v>802</v>
      </c>
      <c r="E572" s="28" t="s">
        <v>926</v>
      </c>
      <c r="F572" s="19">
        <v>0</v>
      </c>
      <c r="G572" s="11">
        <v>14.1</v>
      </c>
      <c r="H572" s="6">
        <v>14.1</v>
      </c>
      <c r="I572" s="679">
        <f t="shared" si="7"/>
        <v>100</v>
      </c>
    </row>
    <row r="573" spans="1:9" ht="12" customHeight="1">
      <c r="A573" s="26">
        <v>1443</v>
      </c>
      <c r="B573" s="26">
        <v>191</v>
      </c>
      <c r="C573" s="26">
        <v>5134</v>
      </c>
      <c r="D573" s="26">
        <v>3419</v>
      </c>
      <c r="E573" s="28" t="s">
        <v>913</v>
      </c>
      <c r="F573" s="19">
        <v>0</v>
      </c>
      <c r="G573" s="11">
        <v>3</v>
      </c>
      <c r="H573" s="6">
        <v>2.9</v>
      </c>
      <c r="I573" s="679">
        <f t="shared" si="7"/>
        <v>96.66666666666667</v>
      </c>
    </row>
    <row r="574" spans="1:9" ht="12" customHeight="1">
      <c r="A574" s="26">
        <v>1444</v>
      </c>
      <c r="B574" s="26">
        <v>191</v>
      </c>
      <c r="C574" s="26">
        <v>5136</v>
      </c>
      <c r="D574" s="26">
        <v>3419</v>
      </c>
      <c r="E574" s="28" t="s">
        <v>914</v>
      </c>
      <c r="F574" s="19">
        <v>0</v>
      </c>
      <c r="G574" s="11">
        <v>2.5</v>
      </c>
      <c r="H574" s="6">
        <v>2.4</v>
      </c>
      <c r="I574" s="679">
        <f t="shared" si="7"/>
        <v>96</v>
      </c>
    </row>
    <row r="575" spans="1:9" ht="12" customHeight="1">
      <c r="A575" s="26">
        <v>1445</v>
      </c>
      <c r="B575" s="26">
        <v>191</v>
      </c>
      <c r="C575" s="26" t="s">
        <v>825</v>
      </c>
      <c r="D575" s="26" t="s">
        <v>802</v>
      </c>
      <c r="E575" s="28" t="s">
        <v>1069</v>
      </c>
      <c r="F575" s="19">
        <v>0</v>
      </c>
      <c r="G575" s="11">
        <v>50</v>
      </c>
      <c r="H575" s="6">
        <v>49.9</v>
      </c>
      <c r="I575" s="679">
        <f t="shared" si="7"/>
        <v>99.8</v>
      </c>
    </row>
    <row r="576" spans="1:9" ht="12" customHeight="1">
      <c r="A576" s="26">
        <v>1446</v>
      </c>
      <c r="B576" s="26">
        <v>191</v>
      </c>
      <c r="C576" s="26" t="s">
        <v>826</v>
      </c>
      <c r="D576" s="26" t="s">
        <v>802</v>
      </c>
      <c r="E576" s="28" t="s">
        <v>1076</v>
      </c>
      <c r="F576" s="19">
        <v>0</v>
      </c>
      <c r="G576" s="11">
        <v>107.9</v>
      </c>
      <c r="H576" s="6">
        <v>107.9</v>
      </c>
      <c r="I576" s="679">
        <f t="shared" si="7"/>
        <v>100</v>
      </c>
    </row>
    <row r="577" spans="1:9" ht="12" customHeight="1">
      <c r="A577" s="26">
        <v>1447</v>
      </c>
      <c r="B577" s="26">
        <v>191</v>
      </c>
      <c r="C577" s="26" t="s">
        <v>827</v>
      </c>
      <c r="D577" s="26" t="s">
        <v>802</v>
      </c>
      <c r="E577" s="28" t="s">
        <v>1077</v>
      </c>
      <c r="F577" s="19">
        <v>0</v>
      </c>
      <c r="G577" s="11">
        <v>94.5</v>
      </c>
      <c r="H577" s="6">
        <v>94.5</v>
      </c>
      <c r="I577" s="679">
        <f t="shared" si="7"/>
        <v>100</v>
      </c>
    </row>
    <row r="578" spans="1:9" ht="12" customHeight="1">
      <c r="A578" s="26">
        <v>1448</v>
      </c>
      <c r="B578" s="26">
        <v>191</v>
      </c>
      <c r="C578" s="26" t="s">
        <v>828</v>
      </c>
      <c r="D578" s="26" t="s">
        <v>802</v>
      </c>
      <c r="E578" s="28" t="s">
        <v>1525</v>
      </c>
      <c r="F578" s="19">
        <v>0</v>
      </c>
      <c r="G578" s="11">
        <v>391.6</v>
      </c>
      <c r="H578" s="6">
        <v>391.2</v>
      </c>
      <c r="I578" s="679">
        <f t="shared" si="7"/>
        <v>99.89785495403473</v>
      </c>
    </row>
    <row r="579" spans="1:9" ht="12" customHeight="1">
      <c r="A579" s="26">
        <v>1449</v>
      </c>
      <c r="B579" s="26">
        <v>191</v>
      </c>
      <c r="C579" s="26" t="s">
        <v>829</v>
      </c>
      <c r="D579" s="26" t="s">
        <v>802</v>
      </c>
      <c r="E579" s="28" t="s">
        <v>830</v>
      </c>
      <c r="F579" s="19">
        <v>0</v>
      </c>
      <c r="G579" s="11">
        <v>269.3</v>
      </c>
      <c r="H579" s="6">
        <v>261.5</v>
      </c>
      <c r="I579" s="679">
        <f t="shared" si="7"/>
        <v>97.10360193093204</v>
      </c>
    </row>
    <row r="580" spans="1:9" ht="12" customHeight="1">
      <c r="A580" s="26">
        <v>1450</v>
      </c>
      <c r="B580" s="26">
        <v>191</v>
      </c>
      <c r="C580" s="26" t="s">
        <v>831</v>
      </c>
      <c r="D580" s="26" t="s">
        <v>802</v>
      </c>
      <c r="E580" s="28" t="s">
        <v>832</v>
      </c>
      <c r="F580" s="19">
        <v>0</v>
      </c>
      <c r="G580" s="11">
        <v>7.6</v>
      </c>
      <c r="H580" s="6">
        <v>6.8</v>
      </c>
      <c r="I580" s="679">
        <f t="shared" si="7"/>
        <v>89.47368421052632</v>
      </c>
    </row>
    <row r="581" spans="1:9" ht="12" customHeight="1">
      <c r="A581" s="26">
        <v>1451</v>
      </c>
      <c r="B581" s="26">
        <v>191</v>
      </c>
      <c r="C581" s="26" t="s">
        <v>833</v>
      </c>
      <c r="D581" s="26" t="s">
        <v>802</v>
      </c>
      <c r="E581" s="28" t="s">
        <v>929</v>
      </c>
      <c r="F581" s="19">
        <v>0</v>
      </c>
      <c r="G581" s="11">
        <v>1.8</v>
      </c>
      <c r="H581" s="6">
        <v>1.8</v>
      </c>
      <c r="I581" s="679">
        <f t="shared" si="7"/>
        <v>100</v>
      </c>
    </row>
    <row r="582" spans="1:9" ht="12" customHeight="1">
      <c r="A582" s="26">
        <v>1452</v>
      </c>
      <c r="B582" s="26">
        <v>191</v>
      </c>
      <c r="C582" s="26" t="s">
        <v>834</v>
      </c>
      <c r="D582" s="26" t="s">
        <v>802</v>
      </c>
      <c r="E582" s="28" t="s">
        <v>835</v>
      </c>
      <c r="F582" s="19">
        <v>0</v>
      </c>
      <c r="G582" s="11">
        <v>40.8</v>
      </c>
      <c r="H582" s="6">
        <v>29.1</v>
      </c>
      <c r="I582" s="679">
        <f t="shared" si="7"/>
        <v>71.32352941176472</v>
      </c>
    </row>
    <row r="583" spans="1:9" ht="12" customHeight="1">
      <c r="A583" s="26">
        <v>1453</v>
      </c>
      <c r="B583" s="26">
        <v>191</v>
      </c>
      <c r="C583" s="26">
        <v>5164</v>
      </c>
      <c r="D583" s="26">
        <v>3419</v>
      </c>
      <c r="E583" s="28" t="s">
        <v>839</v>
      </c>
      <c r="F583" s="19">
        <v>0</v>
      </c>
      <c r="G583" s="11">
        <v>5.1</v>
      </c>
      <c r="H583" s="6">
        <v>5</v>
      </c>
      <c r="I583" s="679">
        <f t="shared" si="7"/>
        <v>98.03921568627452</v>
      </c>
    </row>
    <row r="584" spans="1:9" ht="12" customHeight="1">
      <c r="A584" s="26">
        <v>1454</v>
      </c>
      <c r="B584" s="26">
        <v>191</v>
      </c>
      <c r="C584" s="26">
        <v>5166</v>
      </c>
      <c r="D584" s="26">
        <v>3419</v>
      </c>
      <c r="E584" s="28" t="s">
        <v>855</v>
      </c>
      <c r="F584" s="19">
        <v>0</v>
      </c>
      <c r="G584" s="11">
        <v>36.8</v>
      </c>
      <c r="H584" s="6">
        <v>36.7</v>
      </c>
      <c r="I584" s="679">
        <f t="shared" si="7"/>
        <v>99.72826086956523</v>
      </c>
    </row>
    <row r="585" spans="1:9" ht="12" customHeight="1">
      <c r="A585" s="26">
        <v>1455</v>
      </c>
      <c r="B585" s="26">
        <v>191</v>
      </c>
      <c r="C585" s="26" t="s">
        <v>840</v>
      </c>
      <c r="D585" s="26" t="s">
        <v>802</v>
      </c>
      <c r="E585" s="28" t="s">
        <v>910</v>
      </c>
      <c r="F585" s="19">
        <v>0</v>
      </c>
      <c r="G585" s="11">
        <v>2</v>
      </c>
      <c r="H585" s="6">
        <v>1.4</v>
      </c>
      <c r="I585" s="679">
        <f t="shared" si="7"/>
        <v>70</v>
      </c>
    </row>
    <row r="586" spans="1:9" ht="12" customHeight="1">
      <c r="A586" s="26">
        <v>1456</v>
      </c>
      <c r="B586" s="26">
        <v>191</v>
      </c>
      <c r="C586" s="26" t="s">
        <v>843</v>
      </c>
      <c r="D586" s="26" t="s">
        <v>802</v>
      </c>
      <c r="E586" s="28" t="s">
        <v>1138</v>
      </c>
      <c r="F586" s="19">
        <v>0</v>
      </c>
      <c r="G586" s="11">
        <v>139.8</v>
      </c>
      <c r="H586" s="6">
        <v>135.6</v>
      </c>
      <c r="I586" s="679">
        <f t="shared" si="7"/>
        <v>96.99570815450642</v>
      </c>
    </row>
    <row r="587" spans="1:9" ht="12" customHeight="1">
      <c r="A587" s="26">
        <v>1457</v>
      </c>
      <c r="B587" s="26">
        <v>191</v>
      </c>
      <c r="C587" s="26" t="s">
        <v>844</v>
      </c>
      <c r="D587" s="26" t="s">
        <v>802</v>
      </c>
      <c r="E587" s="28" t="s">
        <v>1480</v>
      </c>
      <c r="F587" s="19">
        <v>0</v>
      </c>
      <c r="G587" s="11">
        <v>200.7</v>
      </c>
      <c r="H587" s="6">
        <v>237.6</v>
      </c>
      <c r="I587" s="679">
        <f t="shared" si="7"/>
        <v>118.38565022421525</v>
      </c>
    </row>
    <row r="588" spans="1:9" ht="12" customHeight="1">
      <c r="A588" s="26">
        <v>1588</v>
      </c>
      <c r="B588" s="26">
        <v>191</v>
      </c>
      <c r="C588" s="26">
        <v>5171</v>
      </c>
      <c r="D588" s="26">
        <v>3419</v>
      </c>
      <c r="E588" s="28" t="s">
        <v>1508</v>
      </c>
      <c r="F588" s="19">
        <v>0</v>
      </c>
      <c r="G588" s="11">
        <v>2688</v>
      </c>
      <c r="H588" s="6">
        <v>2687.7</v>
      </c>
      <c r="I588" s="679">
        <f t="shared" si="7"/>
        <v>99.98883928571428</v>
      </c>
    </row>
    <row r="589" spans="1:9" ht="12" customHeight="1">
      <c r="A589" s="26">
        <v>1458</v>
      </c>
      <c r="B589" s="26">
        <v>191</v>
      </c>
      <c r="C589" s="26" t="s">
        <v>847</v>
      </c>
      <c r="D589" s="26" t="s">
        <v>802</v>
      </c>
      <c r="E589" s="28" t="s">
        <v>849</v>
      </c>
      <c r="F589" s="19">
        <v>0</v>
      </c>
      <c r="G589" s="11">
        <v>0.7</v>
      </c>
      <c r="H589" s="6">
        <v>0.3</v>
      </c>
      <c r="I589" s="679">
        <f t="shared" si="7"/>
        <v>42.85714285714286</v>
      </c>
    </row>
    <row r="590" spans="1:9" ht="12" customHeight="1">
      <c r="A590" s="26">
        <v>1459</v>
      </c>
      <c r="B590" s="26">
        <v>191</v>
      </c>
      <c r="C590" s="26" t="s">
        <v>925</v>
      </c>
      <c r="D590" s="26" t="s">
        <v>802</v>
      </c>
      <c r="E590" s="28" t="s">
        <v>926</v>
      </c>
      <c r="F590" s="19">
        <v>0</v>
      </c>
      <c r="G590" s="6">
        <v>1</v>
      </c>
      <c r="H590" s="6">
        <v>1</v>
      </c>
      <c r="I590" s="679">
        <f t="shared" si="7"/>
        <v>100</v>
      </c>
    </row>
    <row r="591" spans="1:9" ht="12" customHeight="1">
      <c r="A591" s="26">
        <v>1461</v>
      </c>
      <c r="B591" s="26">
        <v>191</v>
      </c>
      <c r="C591" s="26">
        <v>5136</v>
      </c>
      <c r="D591" s="26">
        <v>3419</v>
      </c>
      <c r="E591" s="28" t="s">
        <v>914</v>
      </c>
      <c r="F591" s="19">
        <v>0</v>
      </c>
      <c r="G591" s="6">
        <v>5</v>
      </c>
      <c r="H591" s="6">
        <v>5</v>
      </c>
      <c r="I591" s="679">
        <f t="shared" si="7"/>
        <v>100</v>
      </c>
    </row>
    <row r="592" spans="1:9" ht="12" customHeight="1">
      <c r="A592" s="26">
        <v>1462</v>
      </c>
      <c r="B592" s="26">
        <v>191</v>
      </c>
      <c r="C592" s="26">
        <v>5137</v>
      </c>
      <c r="D592" s="26">
        <v>3419</v>
      </c>
      <c r="E592" s="28" t="s">
        <v>1069</v>
      </c>
      <c r="F592" s="19">
        <v>0</v>
      </c>
      <c r="G592" s="6">
        <v>103.1</v>
      </c>
      <c r="H592" s="6">
        <v>103.1</v>
      </c>
      <c r="I592" s="679">
        <f t="shared" si="7"/>
        <v>100</v>
      </c>
    </row>
    <row r="593" spans="1:9" ht="12" customHeight="1">
      <c r="A593" s="26">
        <v>1463</v>
      </c>
      <c r="B593" s="26">
        <v>191</v>
      </c>
      <c r="C593" s="26" t="s">
        <v>826</v>
      </c>
      <c r="D593" s="26" t="s">
        <v>802</v>
      </c>
      <c r="E593" s="28" t="s">
        <v>1076</v>
      </c>
      <c r="F593" s="19">
        <v>0</v>
      </c>
      <c r="G593" s="6">
        <v>242.6</v>
      </c>
      <c r="H593" s="6">
        <v>239</v>
      </c>
      <c r="I593" s="679">
        <f t="shared" si="7"/>
        <v>98.51607584501237</v>
      </c>
    </row>
    <row r="594" spans="1:9" ht="12" customHeight="1">
      <c r="A594" s="26">
        <v>1464</v>
      </c>
      <c r="B594" s="26">
        <v>191</v>
      </c>
      <c r="C594" s="26" t="s">
        <v>827</v>
      </c>
      <c r="D594" s="26" t="s">
        <v>802</v>
      </c>
      <c r="E594" s="28" t="s">
        <v>1077</v>
      </c>
      <c r="F594" s="19">
        <v>0</v>
      </c>
      <c r="G594" s="6">
        <v>480.6</v>
      </c>
      <c r="H594" s="6">
        <v>480.6</v>
      </c>
      <c r="I594" s="679">
        <f t="shared" si="7"/>
        <v>100</v>
      </c>
    </row>
    <row r="595" spans="1:9" ht="12" customHeight="1">
      <c r="A595" s="26">
        <v>1465</v>
      </c>
      <c r="B595" s="26">
        <v>191</v>
      </c>
      <c r="C595" s="26" t="s">
        <v>828</v>
      </c>
      <c r="D595" s="26" t="s">
        <v>802</v>
      </c>
      <c r="E595" s="28" t="s">
        <v>1525</v>
      </c>
      <c r="F595" s="19">
        <v>0</v>
      </c>
      <c r="G595" s="6">
        <v>1073.3</v>
      </c>
      <c r="H595" s="6">
        <v>1064.6</v>
      </c>
      <c r="I595" s="679">
        <f t="shared" si="7"/>
        <v>99.18941582036709</v>
      </c>
    </row>
    <row r="596" spans="1:9" ht="12" customHeight="1">
      <c r="A596" s="26">
        <v>1466</v>
      </c>
      <c r="B596" s="26">
        <v>191</v>
      </c>
      <c r="C596" s="26" t="s">
        <v>829</v>
      </c>
      <c r="D596" s="26" t="s">
        <v>802</v>
      </c>
      <c r="E596" s="28" t="s">
        <v>830</v>
      </c>
      <c r="F596" s="19">
        <v>0</v>
      </c>
      <c r="G596" s="6">
        <v>2024.1</v>
      </c>
      <c r="H596" s="6">
        <v>2023.7</v>
      </c>
      <c r="I596" s="679">
        <f aca="true" t="shared" si="8" ref="I596:I606">(H596/G596)*100</f>
        <v>99.98023813052716</v>
      </c>
    </row>
    <row r="597" spans="1:9" ht="12" customHeight="1">
      <c r="A597" s="26">
        <v>1467</v>
      </c>
      <c r="B597" s="26">
        <v>191</v>
      </c>
      <c r="C597" s="26" t="s">
        <v>831</v>
      </c>
      <c r="D597" s="26" t="s">
        <v>802</v>
      </c>
      <c r="E597" s="28" t="s">
        <v>832</v>
      </c>
      <c r="F597" s="19">
        <v>0</v>
      </c>
      <c r="G597" s="6">
        <v>138.6</v>
      </c>
      <c r="H597" s="6">
        <v>138.4</v>
      </c>
      <c r="I597" s="679">
        <f t="shared" si="8"/>
        <v>99.85569985569987</v>
      </c>
    </row>
    <row r="598" spans="1:9" ht="12" customHeight="1">
      <c r="A598" s="26">
        <v>1468</v>
      </c>
      <c r="B598" s="26">
        <v>191</v>
      </c>
      <c r="C598" s="26" t="s">
        <v>833</v>
      </c>
      <c r="D598" s="26" t="s">
        <v>802</v>
      </c>
      <c r="E598" s="28" t="s">
        <v>929</v>
      </c>
      <c r="F598" s="19">
        <v>0</v>
      </c>
      <c r="G598" s="6">
        <v>0.1</v>
      </c>
      <c r="H598" s="6">
        <v>0</v>
      </c>
      <c r="I598" s="679">
        <f t="shared" si="8"/>
        <v>0</v>
      </c>
    </row>
    <row r="599" spans="1:9" ht="12" customHeight="1">
      <c r="A599" s="26">
        <v>1469</v>
      </c>
      <c r="B599" s="26">
        <v>191</v>
      </c>
      <c r="C599" s="26" t="s">
        <v>834</v>
      </c>
      <c r="D599" s="26" t="s">
        <v>802</v>
      </c>
      <c r="E599" s="28" t="s">
        <v>835</v>
      </c>
      <c r="F599" s="19">
        <v>0</v>
      </c>
      <c r="G599" s="6">
        <v>80.3</v>
      </c>
      <c r="H599" s="6">
        <v>80.1</v>
      </c>
      <c r="I599" s="679">
        <f t="shared" si="8"/>
        <v>99.75093399750934</v>
      </c>
    </row>
    <row r="600" spans="1:9" ht="12" customHeight="1">
      <c r="A600" s="26">
        <v>1470</v>
      </c>
      <c r="B600" s="26">
        <v>191</v>
      </c>
      <c r="C600" s="26">
        <v>5164</v>
      </c>
      <c r="D600" s="26">
        <v>3419</v>
      </c>
      <c r="E600" s="28" t="s">
        <v>839</v>
      </c>
      <c r="F600" s="19">
        <v>0</v>
      </c>
      <c r="G600" s="6">
        <v>10.5</v>
      </c>
      <c r="H600" s="6">
        <v>10.4</v>
      </c>
      <c r="I600" s="679">
        <f t="shared" si="8"/>
        <v>99.04761904761905</v>
      </c>
    </row>
    <row r="601" spans="1:9" ht="12" customHeight="1">
      <c r="A601" s="26">
        <v>1471</v>
      </c>
      <c r="B601" s="26">
        <v>191</v>
      </c>
      <c r="C601" s="26">
        <v>5166</v>
      </c>
      <c r="D601" s="26">
        <v>3419</v>
      </c>
      <c r="E601" s="28" t="s">
        <v>855</v>
      </c>
      <c r="F601" s="19">
        <v>0</v>
      </c>
      <c r="G601" s="6">
        <v>65.1</v>
      </c>
      <c r="H601" s="6">
        <v>65</v>
      </c>
      <c r="I601" s="679">
        <f t="shared" si="8"/>
        <v>99.84639016897083</v>
      </c>
    </row>
    <row r="602" spans="1:9" ht="12" customHeight="1">
      <c r="A602" s="26">
        <v>1472</v>
      </c>
      <c r="B602" s="26">
        <v>191</v>
      </c>
      <c r="C602" s="26" t="s">
        <v>840</v>
      </c>
      <c r="D602" s="26" t="s">
        <v>802</v>
      </c>
      <c r="E602" s="28" t="s">
        <v>910</v>
      </c>
      <c r="F602" s="19">
        <v>0</v>
      </c>
      <c r="G602" s="6">
        <v>2.7</v>
      </c>
      <c r="H602" s="6">
        <v>2.1</v>
      </c>
      <c r="I602" s="679">
        <f t="shared" si="8"/>
        <v>77.77777777777779</v>
      </c>
    </row>
    <row r="603" spans="1:9" ht="12" customHeight="1">
      <c r="A603" s="26">
        <v>1473</v>
      </c>
      <c r="B603" s="26">
        <v>191</v>
      </c>
      <c r="C603" s="26" t="s">
        <v>843</v>
      </c>
      <c r="D603" s="26" t="s">
        <v>802</v>
      </c>
      <c r="E603" s="28" t="s">
        <v>1138</v>
      </c>
      <c r="F603" s="19">
        <v>0</v>
      </c>
      <c r="G603" s="6">
        <v>1209</v>
      </c>
      <c r="H603" s="6">
        <v>1205</v>
      </c>
      <c r="I603" s="679">
        <f t="shared" si="8"/>
        <v>99.66914805624482</v>
      </c>
    </row>
    <row r="604" spans="1:9" ht="12" customHeight="1">
      <c r="A604" s="26">
        <v>1474</v>
      </c>
      <c r="B604" s="26">
        <v>191</v>
      </c>
      <c r="C604" s="26" t="s">
        <v>844</v>
      </c>
      <c r="D604" s="26" t="s">
        <v>802</v>
      </c>
      <c r="E604" s="28" t="s">
        <v>1484</v>
      </c>
      <c r="F604" s="19">
        <v>0</v>
      </c>
      <c r="G604" s="6">
        <v>124.9</v>
      </c>
      <c r="H604" s="6">
        <v>124.8</v>
      </c>
      <c r="I604" s="679">
        <f t="shared" si="8"/>
        <v>99.919935948759</v>
      </c>
    </row>
    <row r="605" spans="1:9" ht="12" customHeight="1">
      <c r="A605" s="26">
        <v>1475</v>
      </c>
      <c r="B605" s="26">
        <v>191</v>
      </c>
      <c r="C605" s="26">
        <v>5171</v>
      </c>
      <c r="D605" s="26">
        <v>3419</v>
      </c>
      <c r="E605" s="28" t="s">
        <v>1480</v>
      </c>
      <c r="F605" s="19">
        <v>0</v>
      </c>
      <c r="G605" s="6">
        <v>475</v>
      </c>
      <c r="H605" s="6">
        <v>2991.7</v>
      </c>
      <c r="I605" s="679">
        <f t="shared" si="8"/>
        <v>629.8315789473684</v>
      </c>
    </row>
    <row r="606" spans="1:9" ht="12" customHeight="1">
      <c r="A606" s="26">
        <v>1477</v>
      </c>
      <c r="B606" s="26">
        <v>191</v>
      </c>
      <c r="C606" s="26">
        <v>5362</v>
      </c>
      <c r="D606" s="26">
        <v>3419</v>
      </c>
      <c r="E606" s="28" t="s">
        <v>1481</v>
      </c>
      <c r="F606" s="19">
        <v>0</v>
      </c>
      <c r="G606" s="6">
        <v>1</v>
      </c>
      <c r="H606" s="6">
        <v>0</v>
      </c>
      <c r="I606" s="679">
        <f t="shared" si="8"/>
        <v>0</v>
      </c>
    </row>
    <row r="607" spans="1:9" ht="13.5" customHeight="1">
      <c r="A607" s="27"/>
      <c r="B607" s="21" t="s">
        <v>656</v>
      </c>
      <c r="C607" s="22"/>
      <c r="D607" s="20"/>
      <c r="E607" s="29" t="s">
        <v>264</v>
      </c>
      <c r="F607" s="23">
        <f>SUBTOTAL(9,F553:F606)</f>
        <v>9590</v>
      </c>
      <c r="G607" s="7">
        <f>SUBTOTAL(9,G553:G606)</f>
        <v>20682.799999999996</v>
      </c>
      <c r="H607" s="7">
        <f>SUBTOTAL(9,H553:H606)</f>
        <v>24758.399999999998</v>
      </c>
      <c r="I607" s="101">
        <f>(H607/G607)*100</f>
        <v>119.70526234358985</v>
      </c>
    </row>
    <row r="608" spans="1:9" ht="12" customHeight="1">
      <c r="A608" s="26">
        <v>1442</v>
      </c>
      <c r="B608" s="26" t="s">
        <v>803</v>
      </c>
      <c r="C608" s="26" t="s">
        <v>925</v>
      </c>
      <c r="D608" s="26" t="s">
        <v>802</v>
      </c>
      <c r="E608" s="28" t="s">
        <v>926</v>
      </c>
      <c r="F608" s="44">
        <v>20</v>
      </c>
      <c r="G608" s="11">
        <v>1.5</v>
      </c>
      <c r="H608" s="11">
        <v>1.5</v>
      </c>
      <c r="I608" s="99">
        <f>(H608/G608)*100</f>
        <v>100</v>
      </c>
    </row>
    <row r="609" spans="1:9" ht="12" customHeight="1">
      <c r="A609" s="26">
        <v>1443</v>
      </c>
      <c r="B609" s="26">
        <v>192</v>
      </c>
      <c r="C609" s="26">
        <v>5134</v>
      </c>
      <c r="D609" s="26">
        <v>3419</v>
      </c>
      <c r="E609" s="28" t="s">
        <v>913</v>
      </c>
      <c r="F609" s="44">
        <v>2</v>
      </c>
      <c r="G609" s="11">
        <v>0</v>
      </c>
      <c r="H609" s="11">
        <v>0</v>
      </c>
      <c r="I609" s="570" t="s">
        <v>758</v>
      </c>
    </row>
    <row r="610" spans="1:9" ht="12" customHeight="1">
      <c r="A610" s="26">
        <v>1444</v>
      </c>
      <c r="B610" s="26">
        <v>192</v>
      </c>
      <c r="C610" s="26">
        <v>5136</v>
      </c>
      <c r="D610" s="26">
        <v>3419</v>
      </c>
      <c r="E610" s="28" t="s">
        <v>914</v>
      </c>
      <c r="F610" s="44">
        <v>2</v>
      </c>
      <c r="G610" s="11">
        <v>0</v>
      </c>
      <c r="H610" s="11">
        <v>0</v>
      </c>
      <c r="I610" s="570" t="s">
        <v>758</v>
      </c>
    </row>
    <row r="611" spans="1:9" ht="12" customHeight="1">
      <c r="A611" s="26">
        <v>1445</v>
      </c>
      <c r="B611" s="26" t="s">
        <v>803</v>
      </c>
      <c r="C611" s="26" t="s">
        <v>825</v>
      </c>
      <c r="D611" s="26" t="s">
        <v>802</v>
      </c>
      <c r="E611" s="28" t="s">
        <v>1069</v>
      </c>
      <c r="F611" s="44">
        <v>80</v>
      </c>
      <c r="G611" s="11">
        <v>3</v>
      </c>
      <c r="H611" s="11">
        <v>3</v>
      </c>
      <c r="I611" s="99">
        <f aca="true" t="shared" si="9" ref="I611:I618">(H611/G611)*100</f>
        <v>100</v>
      </c>
    </row>
    <row r="612" spans="1:9" ht="12" customHeight="1">
      <c r="A612" s="26">
        <v>1446</v>
      </c>
      <c r="B612" s="26" t="s">
        <v>803</v>
      </c>
      <c r="C612" s="26" t="s">
        <v>826</v>
      </c>
      <c r="D612" s="26" t="s">
        <v>802</v>
      </c>
      <c r="E612" s="28" t="s">
        <v>1076</v>
      </c>
      <c r="F612" s="44">
        <v>250</v>
      </c>
      <c r="G612" s="11">
        <v>138.1</v>
      </c>
      <c r="H612" s="11">
        <v>138.1</v>
      </c>
      <c r="I612" s="99">
        <f t="shared" si="9"/>
        <v>100</v>
      </c>
    </row>
    <row r="613" spans="1:9" ht="12" customHeight="1">
      <c r="A613" s="26">
        <v>1447</v>
      </c>
      <c r="B613" s="26" t="s">
        <v>803</v>
      </c>
      <c r="C613" s="26" t="s">
        <v>827</v>
      </c>
      <c r="D613" s="26" t="s">
        <v>802</v>
      </c>
      <c r="E613" s="28" t="s">
        <v>1077</v>
      </c>
      <c r="F613" s="44">
        <v>250</v>
      </c>
      <c r="G613" s="11">
        <v>160.1</v>
      </c>
      <c r="H613" s="11">
        <v>160.1</v>
      </c>
      <c r="I613" s="99">
        <f t="shared" si="9"/>
        <v>100</v>
      </c>
    </row>
    <row r="614" spans="1:9" ht="12" customHeight="1">
      <c r="A614" s="26">
        <v>1448</v>
      </c>
      <c r="B614" s="26" t="s">
        <v>803</v>
      </c>
      <c r="C614" s="26" t="s">
        <v>828</v>
      </c>
      <c r="D614" s="26" t="s">
        <v>802</v>
      </c>
      <c r="E614" s="28" t="s">
        <v>1525</v>
      </c>
      <c r="F614" s="44">
        <v>900</v>
      </c>
      <c r="G614" s="11">
        <v>503.9</v>
      </c>
      <c r="H614" s="11">
        <v>503.9</v>
      </c>
      <c r="I614" s="99">
        <f t="shared" si="9"/>
        <v>100</v>
      </c>
    </row>
    <row r="615" spans="1:9" ht="12" customHeight="1">
      <c r="A615" s="26">
        <v>1449</v>
      </c>
      <c r="B615" s="26" t="s">
        <v>803</v>
      </c>
      <c r="C615" s="26" t="s">
        <v>829</v>
      </c>
      <c r="D615" s="26" t="s">
        <v>802</v>
      </c>
      <c r="E615" s="28" t="s">
        <v>830</v>
      </c>
      <c r="F615" s="44">
        <v>600</v>
      </c>
      <c r="G615" s="11">
        <v>285</v>
      </c>
      <c r="H615" s="11">
        <v>285</v>
      </c>
      <c r="I615" s="99">
        <f t="shared" si="9"/>
        <v>100</v>
      </c>
    </row>
    <row r="616" spans="1:9" ht="12" customHeight="1">
      <c r="A616" s="26">
        <v>1450</v>
      </c>
      <c r="B616" s="26" t="s">
        <v>803</v>
      </c>
      <c r="C616" s="26" t="s">
        <v>831</v>
      </c>
      <c r="D616" s="26" t="s">
        <v>802</v>
      </c>
      <c r="E616" s="28" t="s">
        <v>832</v>
      </c>
      <c r="F616" s="44">
        <v>25</v>
      </c>
      <c r="G616" s="11">
        <v>5.4</v>
      </c>
      <c r="H616" s="11">
        <v>5.4</v>
      </c>
      <c r="I616" s="99">
        <f t="shared" si="9"/>
        <v>100</v>
      </c>
    </row>
    <row r="617" spans="1:9" ht="12" customHeight="1">
      <c r="A617" s="26">
        <v>1451</v>
      </c>
      <c r="B617" s="26" t="s">
        <v>803</v>
      </c>
      <c r="C617" s="26" t="s">
        <v>833</v>
      </c>
      <c r="D617" s="26" t="s">
        <v>802</v>
      </c>
      <c r="E617" s="28" t="s">
        <v>929</v>
      </c>
      <c r="F617" s="44">
        <v>2</v>
      </c>
      <c r="G617" s="11">
        <v>1.3</v>
      </c>
      <c r="H617" s="11">
        <v>1.3</v>
      </c>
      <c r="I617" s="99">
        <f t="shared" si="9"/>
        <v>100</v>
      </c>
    </row>
    <row r="618" spans="1:9" ht="12" customHeight="1">
      <c r="A618" s="26">
        <v>1452</v>
      </c>
      <c r="B618" s="26" t="s">
        <v>803</v>
      </c>
      <c r="C618" s="26" t="s">
        <v>834</v>
      </c>
      <c r="D618" s="26" t="s">
        <v>802</v>
      </c>
      <c r="E618" s="28" t="s">
        <v>835</v>
      </c>
      <c r="F618" s="44">
        <v>90</v>
      </c>
      <c r="G618" s="11">
        <v>45.9</v>
      </c>
      <c r="H618" s="11">
        <v>45.9</v>
      </c>
      <c r="I618" s="99">
        <f t="shared" si="9"/>
        <v>100</v>
      </c>
    </row>
    <row r="619" spans="1:9" ht="12" customHeight="1">
      <c r="A619" s="26">
        <v>1453</v>
      </c>
      <c r="B619" s="26">
        <v>192</v>
      </c>
      <c r="C619" s="26">
        <v>5164</v>
      </c>
      <c r="D619" s="26">
        <v>3419</v>
      </c>
      <c r="E619" s="28" t="s">
        <v>839</v>
      </c>
      <c r="F619" s="44">
        <v>7</v>
      </c>
      <c r="G619" s="11">
        <v>0</v>
      </c>
      <c r="H619" s="11">
        <v>0</v>
      </c>
      <c r="I619" s="570" t="s">
        <v>758</v>
      </c>
    </row>
    <row r="620" spans="1:9" ht="12" customHeight="1">
      <c r="A620" s="26">
        <v>1454</v>
      </c>
      <c r="B620" s="26">
        <v>192</v>
      </c>
      <c r="C620" s="26">
        <v>5166</v>
      </c>
      <c r="D620" s="26">
        <v>3419</v>
      </c>
      <c r="E620" s="28" t="s">
        <v>855</v>
      </c>
      <c r="F620" s="44">
        <v>60</v>
      </c>
      <c r="G620" s="11">
        <v>29.5</v>
      </c>
      <c r="H620" s="11">
        <v>29.5</v>
      </c>
      <c r="I620" s="99">
        <f>(H620/G620)*100</f>
        <v>100</v>
      </c>
    </row>
    <row r="621" spans="1:9" ht="12" customHeight="1">
      <c r="A621" s="26">
        <v>1455</v>
      </c>
      <c r="B621" s="26" t="s">
        <v>803</v>
      </c>
      <c r="C621" s="26" t="s">
        <v>840</v>
      </c>
      <c r="D621" s="26" t="s">
        <v>802</v>
      </c>
      <c r="E621" s="28" t="s">
        <v>910</v>
      </c>
      <c r="F621" s="44">
        <v>5</v>
      </c>
      <c r="G621" s="11">
        <v>0</v>
      </c>
      <c r="H621" s="11">
        <v>0</v>
      </c>
      <c r="I621" s="570" t="s">
        <v>758</v>
      </c>
    </row>
    <row r="622" spans="1:9" ht="12" customHeight="1">
      <c r="A622" s="26">
        <v>1456</v>
      </c>
      <c r="B622" s="26" t="s">
        <v>803</v>
      </c>
      <c r="C622" s="26" t="s">
        <v>843</v>
      </c>
      <c r="D622" s="26" t="s">
        <v>802</v>
      </c>
      <c r="E622" s="28" t="s">
        <v>1138</v>
      </c>
      <c r="F622" s="44">
        <v>250</v>
      </c>
      <c r="G622" s="11">
        <v>145.7</v>
      </c>
      <c r="H622" s="11">
        <v>145.7</v>
      </c>
      <c r="I622" s="99">
        <f aca="true" t="shared" si="10" ref="I622:I627">(H622/G622)*100</f>
        <v>100</v>
      </c>
    </row>
    <row r="623" spans="1:9" ht="12" customHeight="1">
      <c r="A623" s="26">
        <v>1457</v>
      </c>
      <c r="B623" s="26" t="s">
        <v>803</v>
      </c>
      <c r="C623" s="26" t="s">
        <v>844</v>
      </c>
      <c r="D623" s="26" t="s">
        <v>802</v>
      </c>
      <c r="E623" s="28" t="s">
        <v>1480</v>
      </c>
      <c r="F623" s="44">
        <v>363</v>
      </c>
      <c r="G623" s="11">
        <v>254.4</v>
      </c>
      <c r="H623" s="11">
        <v>254.4</v>
      </c>
      <c r="I623" s="99">
        <f t="shared" si="10"/>
        <v>100</v>
      </c>
    </row>
    <row r="624" spans="1:9" ht="12" customHeight="1">
      <c r="A624" s="26">
        <v>1458</v>
      </c>
      <c r="B624" s="26" t="s">
        <v>803</v>
      </c>
      <c r="C624" s="26" t="s">
        <v>847</v>
      </c>
      <c r="D624" s="26" t="s">
        <v>802</v>
      </c>
      <c r="E624" s="28" t="s">
        <v>849</v>
      </c>
      <c r="F624" s="44">
        <v>2</v>
      </c>
      <c r="G624" s="11">
        <v>0.2</v>
      </c>
      <c r="H624" s="11">
        <v>0.2</v>
      </c>
      <c r="I624" s="99">
        <f t="shared" si="10"/>
        <v>100</v>
      </c>
    </row>
    <row r="625" spans="1:9" ht="13.5" customHeight="1">
      <c r="A625" s="27"/>
      <c r="B625" s="21" t="s">
        <v>1482</v>
      </c>
      <c r="C625" s="22"/>
      <c r="D625" s="20"/>
      <c r="E625" s="29" t="s">
        <v>597</v>
      </c>
      <c r="F625" s="23">
        <f>SUBTOTAL(9,F608:F624)</f>
        <v>2908</v>
      </c>
      <c r="G625" s="7">
        <f>SUBTOTAL(9,G608:G624)</f>
        <v>1574.0000000000002</v>
      </c>
      <c r="H625" s="7">
        <f>SUBTOTAL(9,H608:H624)</f>
        <v>1574.0000000000002</v>
      </c>
      <c r="I625" s="101">
        <f t="shared" si="10"/>
        <v>100</v>
      </c>
    </row>
    <row r="626" spans="1:9" ht="12" customHeight="1">
      <c r="A626" s="26">
        <v>1459</v>
      </c>
      <c r="B626" s="26" t="s">
        <v>805</v>
      </c>
      <c r="C626" s="26" t="s">
        <v>925</v>
      </c>
      <c r="D626" s="26" t="s">
        <v>802</v>
      </c>
      <c r="E626" s="28" t="s">
        <v>926</v>
      </c>
      <c r="F626" s="19">
        <v>25</v>
      </c>
      <c r="G626" s="6">
        <v>19.6</v>
      </c>
      <c r="H626" s="6">
        <v>19.6</v>
      </c>
      <c r="I626" s="99">
        <f t="shared" si="10"/>
        <v>100</v>
      </c>
    </row>
    <row r="627" spans="1:9" ht="12" customHeight="1">
      <c r="A627" s="26">
        <v>1460</v>
      </c>
      <c r="B627" s="26">
        <v>193</v>
      </c>
      <c r="C627" s="26">
        <v>5134</v>
      </c>
      <c r="D627" s="26">
        <v>3419</v>
      </c>
      <c r="E627" s="28" t="s">
        <v>913</v>
      </c>
      <c r="F627" s="19">
        <v>3</v>
      </c>
      <c r="G627" s="6">
        <v>3</v>
      </c>
      <c r="H627" s="6">
        <v>3</v>
      </c>
      <c r="I627" s="99">
        <f t="shared" si="10"/>
        <v>100</v>
      </c>
    </row>
    <row r="628" spans="1:9" ht="12" customHeight="1">
      <c r="A628" s="26">
        <v>1461</v>
      </c>
      <c r="B628" s="26">
        <v>193</v>
      </c>
      <c r="C628" s="26">
        <v>5136</v>
      </c>
      <c r="D628" s="26">
        <v>3419</v>
      </c>
      <c r="E628" s="28" t="s">
        <v>914</v>
      </c>
      <c r="F628" s="19">
        <v>3</v>
      </c>
      <c r="G628" s="6">
        <v>0</v>
      </c>
      <c r="H628" s="6">
        <v>0</v>
      </c>
      <c r="I628" s="570" t="s">
        <v>758</v>
      </c>
    </row>
    <row r="629" spans="1:9" ht="12" customHeight="1">
      <c r="A629" s="26">
        <v>1462</v>
      </c>
      <c r="B629" s="26" t="s">
        <v>805</v>
      </c>
      <c r="C629" s="26" t="s">
        <v>825</v>
      </c>
      <c r="D629" s="26" t="s">
        <v>802</v>
      </c>
      <c r="E629" s="28" t="s">
        <v>1069</v>
      </c>
      <c r="F629" s="19">
        <v>150</v>
      </c>
      <c r="G629" s="6">
        <v>204.3</v>
      </c>
      <c r="H629" s="6">
        <v>204.3</v>
      </c>
      <c r="I629" s="99">
        <f>(H629/G629)*100</f>
        <v>100</v>
      </c>
    </row>
    <row r="630" spans="1:9" ht="12" customHeight="1">
      <c r="A630" s="26">
        <v>1463</v>
      </c>
      <c r="B630" s="26" t="s">
        <v>805</v>
      </c>
      <c r="C630" s="26" t="s">
        <v>826</v>
      </c>
      <c r="D630" s="26" t="s">
        <v>802</v>
      </c>
      <c r="E630" s="28" t="s">
        <v>1076</v>
      </c>
      <c r="F630" s="19">
        <v>550</v>
      </c>
      <c r="G630" s="6">
        <v>346.7</v>
      </c>
      <c r="H630" s="6">
        <v>346.7</v>
      </c>
      <c r="I630" s="99">
        <f>(H630/G630)*100</f>
        <v>100</v>
      </c>
    </row>
    <row r="631" spans="1:9" ht="12" customHeight="1">
      <c r="A631" s="26">
        <v>1464</v>
      </c>
      <c r="B631" s="26" t="s">
        <v>805</v>
      </c>
      <c r="C631" s="26" t="s">
        <v>827</v>
      </c>
      <c r="D631" s="26" t="s">
        <v>802</v>
      </c>
      <c r="E631" s="28" t="s">
        <v>1077</v>
      </c>
      <c r="F631" s="19">
        <v>1500</v>
      </c>
      <c r="G631" s="6">
        <v>404.4</v>
      </c>
      <c r="H631" s="6">
        <v>404.4</v>
      </c>
      <c r="I631" s="99">
        <f>(H631/G631)*100</f>
        <v>100</v>
      </c>
    </row>
    <row r="632" spans="1:9" ht="12" customHeight="1">
      <c r="A632" s="26">
        <v>1465</v>
      </c>
      <c r="B632" s="26" t="s">
        <v>805</v>
      </c>
      <c r="C632" s="26" t="s">
        <v>828</v>
      </c>
      <c r="D632" s="26" t="s">
        <v>802</v>
      </c>
      <c r="E632" s="28" t="s">
        <v>1525</v>
      </c>
      <c r="F632" s="19">
        <v>2500</v>
      </c>
      <c r="G632" s="6">
        <v>1400.5</v>
      </c>
      <c r="H632" s="6">
        <v>1400.5</v>
      </c>
      <c r="I632" s="99">
        <f>(H632/G632)*100</f>
        <v>100</v>
      </c>
    </row>
    <row r="633" spans="1:9" ht="12" customHeight="1">
      <c r="A633" s="26">
        <v>1466</v>
      </c>
      <c r="B633" s="26" t="s">
        <v>805</v>
      </c>
      <c r="C633" s="26" t="s">
        <v>829</v>
      </c>
      <c r="D633" s="26" t="s">
        <v>802</v>
      </c>
      <c r="E633" s="28" t="s">
        <v>830</v>
      </c>
      <c r="F633" s="19">
        <v>4500</v>
      </c>
      <c r="G633" s="6">
        <v>1448.2</v>
      </c>
      <c r="H633" s="6">
        <v>1448.2</v>
      </c>
      <c r="I633" s="99">
        <f>(H633/G633)*100</f>
        <v>100</v>
      </c>
    </row>
    <row r="634" spans="1:9" ht="12" customHeight="1">
      <c r="A634" s="26">
        <v>1467</v>
      </c>
      <c r="B634" s="26" t="s">
        <v>805</v>
      </c>
      <c r="C634" s="26" t="s">
        <v>831</v>
      </c>
      <c r="D634" s="26" t="s">
        <v>802</v>
      </c>
      <c r="E634" s="28" t="s">
        <v>832</v>
      </c>
      <c r="F634" s="19">
        <v>350</v>
      </c>
      <c r="G634" s="6">
        <v>113.2</v>
      </c>
      <c r="H634" s="6">
        <v>113.2</v>
      </c>
      <c r="I634" s="99">
        <f aca="true" t="shared" si="11" ref="I634:I703">(H634/G634)*100</f>
        <v>100</v>
      </c>
    </row>
    <row r="635" spans="1:9" ht="12" customHeight="1">
      <c r="A635" s="26">
        <v>1468</v>
      </c>
      <c r="B635" s="26" t="s">
        <v>805</v>
      </c>
      <c r="C635" s="26" t="s">
        <v>833</v>
      </c>
      <c r="D635" s="26" t="s">
        <v>802</v>
      </c>
      <c r="E635" s="28" t="s">
        <v>929</v>
      </c>
      <c r="F635" s="19">
        <v>3</v>
      </c>
      <c r="G635" s="6">
        <v>0</v>
      </c>
      <c r="H635" s="6">
        <v>0</v>
      </c>
      <c r="I635" s="570" t="s">
        <v>758</v>
      </c>
    </row>
    <row r="636" spans="1:9" ht="12" customHeight="1">
      <c r="A636" s="26">
        <v>1469</v>
      </c>
      <c r="B636" s="26" t="s">
        <v>805</v>
      </c>
      <c r="C636" s="26" t="s">
        <v>834</v>
      </c>
      <c r="D636" s="26" t="s">
        <v>802</v>
      </c>
      <c r="E636" s="28" t="s">
        <v>835</v>
      </c>
      <c r="F636" s="19">
        <v>170</v>
      </c>
      <c r="G636" s="6">
        <v>92</v>
      </c>
      <c r="H636" s="6">
        <v>92</v>
      </c>
      <c r="I636" s="99">
        <f t="shared" si="11"/>
        <v>100</v>
      </c>
    </row>
    <row r="637" spans="1:9" ht="12" customHeight="1">
      <c r="A637" s="26">
        <v>1470</v>
      </c>
      <c r="B637" s="26">
        <v>193</v>
      </c>
      <c r="C637" s="26">
        <v>5164</v>
      </c>
      <c r="D637" s="26">
        <v>3419</v>
      </c>
      <c r="E637" s="28" t="s">
        <v>839</v>
      </c>
      <c r="F637" s="19">
        <v>30</v>
      </c>
      <c r="G637" s="6">
        <v>13</v>
      </c>
      <c r="H637" s="6">
        <v>14.3</v>
      </c>
      <c r="I637" s="99">
        <f t="shared" si="11"/>
        <v>110.00000000000001</v>
      </c>
    </row>
    <row r="638" spans="1:9" ht="12" customHeight="1">
      <c r="A638" s="26">
        <v>1471</v>
      </c>
      <c r="B638" s="26">
        <v>193</v>
      </c>
      <c r="C638" s="26">
        <v>5166</v>
      </c>
      <c r="D638" s="26">
        <v>3419</v>
      </c>
      <c r="E638" s="28" t="s">
        <v>855</v>
      </c>
      <c r="F638" s="19">
        <v>300</v>
      </c>
      <c r="G638" s="6">
        <v>36.9</v>
      </c>
      <c r="H638" s="6">
        <v>36.8</v>
      </c>
      <c r="I638" s="99">
        <f t="shared" si="11"/>
        <v>99.7289972899729</v>
      </c>
    </row>
    <row r="639" spans="1:9" ht="12" customHeight="1">
      <c r="A639" s="26">
        <v>1472</v>
      </c>
      <c r="B639" s="26" t="s">
        <v>805</v>
      </c>
      <c r="C639" s="26" t="s">
        <v>840</v>
      </c>
      <c r="D639" s="26" t="s">
        <v>802</v>
      </c>
      <c r="E639" s="28" t="s">
        <v>910</v>
      </c>
      <c r="F639" s="19">
        <v>30</v>
      </c>
      <c r="G639" s="6">
        <v>12.3</v>
      </c>
      <c r="H639" s="6">
        <v>12.3</v>
      </c>
      <c r="I639" s="99">
        <f t="shared" si="11"/>
        <v>100</v>
      </c>
    </row>
    <row r="640" spans="1:9" ht="12" customHeight="1">
      <c r="A640" s="26">
        <v>1473</v>
      </c>
      <c r="B640" s="26" t="s">
        <v>805</v>
      </c>
      <c r="C640" s="26" t="s">
        <v>843</v>
      </c>
      <c r="D640" s="26" t="s">
        <v>802</v>
      </c>
      <c r="E640" s="28" t="s">
        <v>1138</v>
      </c>
      <c r="F640" s="19">
        <v>1500</v>
      </c>
      <c r="G640" s="6">
        <v>980.3</v>
      </c>
      <c r="H640" s="6">
        <v>980.3</v>
      </c>
      <c r="I640" s="99">
        <f t="shared" si="11"/>
        <v>100</v>
      </c>
    </row>
    <row r="641" spans="1:9" ht="12" customHeight="1">
      <c r="A641" s="26">
        <v>1474</v>
      </c>
      <c r="B641" s="26" t="s">
        <v>805</v>
      </c>
      <c r="C641" s="26" t="s">
        <v>844</v>
      </c>
      <c r="D641" s="26" t="s">
        <v>802</v>
      </c>
      <c r="E641" s="28" t="s">
        <v>1484</v>
      </c>
      <c r="F641" s="19">
        <v>150</v>
      </c>
      <c r="G641" s="6">
        <v>58.1</v>
      </c>
      <c r="H641" s="6">
        <v>58.1</v>
      </c>
      <c r="I641" s="99">
        <f t="shared" si="11"/>
        <v>100</v>
      </c>
    </row>
    <row r="642" spans="1:9" ht="12" customHeight="1">
      <c r="A642" s="26">
        <v>1475</v>
      </c>
      <c r="B642" s="26" t="s">
        <v>805</v>
      </c>
      <c r="C642" s="26" t="s">
        <v>844</v>
      </c>
      <c r="D642" s="26" t="s">
        <v>802</v>
      </c>
      <c r="E642" s="28" t="s">
        <v>1480</v>
      </c>
      <c r="F642" s="19">
        <v>600</v>
      </c>
      <c r="G642" s="6">
        <v>671.9</v>
      </c>
      <c r="H642" s="6">
        <v>672</v>
      </c>
      <c r="I642" s="99">
        <f t="shared" si="11"/>
        <v>100.01488316713798</v>
      </c>
    </row>
    <row r="643" spans="1:9" ht="12" customHeight="1">
      <c r="A643" s="26">
        <v>1476</v>
      </c>
      <c r="B643" s="26" t="s">
        <v>805</v>
      </c>
      <c r="C643" s="26" t="s">
        <v>847</v>
      </c>
      <c r="D643" s="26" t="s">
        <v>802</v>
      </c>
      <c r="E643" s="28" t="s">
        <v>849</v>
      </c>
      <c r="F643" s="19">
        <v>5</v>
      </c>
      <c r="G643" s="6">
        <v>0.3</v>
      </c>
      <c r="H643" s="6">
        <v>0.3</v>
      </c>
      <c r="I643" s="99">
        <f t="shared" si="11"/>
        <v>100</v>
      </c>
    </row>
    <row r="644" spans="1:9" ht="12" customHeight="1">
      <c r="A644" s="26">
        <v>1477</v>
      </c>
      <c r="B644" s="26">
        <v>193</v>
      </c>
      <c r="C644" s="26">
        <v>5362</v>
      </c>
      <c r="D644" s="26">
        <v>3419</v>
      </c>
      <c r="E644" s="28" t="s">
        <v>1481</v>
      </c>
      <c r="F644" s="19">
        <v>1</v>
      </c>
      <c r="G644" s="6">
        <v>0</v>
      </c>
      <c r="H644" s="6">
        <v>0</v>
      </c>
      <c r="I644" s="570" t="s">
        <v>758</v>
      </c>
    </row>
    <row r="645" spans="1:9" ht="12" customHeight="1">
      <c r="A645" s="26"/>
      <c r="B645" s="26">
        <v>193</v>
      </c>
      <c r="C645" s="26">
        <v>5182</v>
      </c>
      <c r="D645" s="26">
        <v>3419</v>
      </c>
      <c r="E645" s="2" t="s">
        <v>30</v>
      </c>
      <c r="F645" s="19">
        <v>0</v>
      </c>
      <c r="G645" s="6">
        <v>6.5</v>
      </c>
      <c r="H645" s="6">
        <v>0</v>
      </c>
      <c r="I645" s="570" t="s">
        <v>758</v>
      </c>
    </row>
    <row r="646" spans="1:9" ht="13.5" customHeight="1">
      <c r="A646" s="27"/>
      <c r="B646" s="21" t="s">
        <v>657</v>
      </c>
      <c r="C646" s="22"/>
      <c r="D646" s="20"/>
      <c r="E646" s="29" t="s">
        <v>585</v>
      </c>
      <c r="F646" s="23">
        <f>SUBTOTAL(9,F626:F644)</f>
        <v>12370</v>
      </c>
      <c r="G646" s="7">
        <f>SUBTOTAL(9,G626:G645)</f>
        <v>5811.2</v>
      </c>
      <c r="H646" s="7">
        <f>SUBTOTAL(9,H626:H645)</f>
        <v>5806.000000000001</v>
      </c>
      <c r="I646" s="101">
        <f t="shared" si="11"/>
        <v>99.91051762114539</v>
      </c>
    </row>
    <row r="647" spans="1:9" ht="12" customHeight="1">
      <c r="A647" s="26">
        <v>1478</v>
      </c>
      <c r="B647" s="31">
        <v>194</v>
      </c>
      <c r="C647" s="26">
        <v>5137</v>
      </c>
      <c r="D647" s="26">
        <v>5311</v>
      </c>
      <c r="E647" s="28" t="s">
        <v>1334</v>
      </c>
      <c r="F647" s="19">
        <v>150</v>
      </c>
      <c r="G647" s="6">
        <v>157.6</v>
      </c>
      <c r="H647" s="6">
        <v>157.6</v>
      </c>
      <c r="I647" s="99">
        <f t="shared" si="11"/>
        <v>100</v>
      </c>
    </row>
    <row r="648" spans="1:9" ht="12" customHeight="1">
      <c r="A648" s="26">
        <v>1479</v>
      </c>
      <c r="B648" s="31">
        <v>194</v>
      </c>
      <c r="C648" s="26">
        <v>5139</v>
      </c>
      <c r="D648" s="26">
        <v>5311</v>
      </c>
      <c r="E648" s="28" t="s">
        <v>1076</v>
      </c>
      <c r="F648" s="19">
        <v>50</v>
      </c>
      <c r="G648" s="6">
        <v>51.3</v>
      </c>
      <c r="H648" s="6">
        <v>51.2</v>
      </c>
      <c r="I648" s="99">
        <f t="shared" si="11"/>
        <v>99.80506822612087</v>
      </c>
    </row>
    <row r="649" spans="1:9" ht="12" customHeight="1">
      <c r="A649" s="26">
        <v>1480</v>
      </c>
      <c r="B649" s="31">
        <v>194</v>
      </c>
      <c r="C649" s="26">
        <v>5169</v>
      </c>
      <c r="D649" s="26">
        <v>5311</v>
      </c>
      <c r="E649" s="28" t="s">
        <v>1138</v>
      </c>
      <c r="F649" s="19">
        <v>150</v>
      </c>
      <c r="G649" s="6">
        <v>132.9</v>
      </c>
      <c r="H649" s="6">
        <v>131.3</v>
      </c>
      <c r="I649" s="99">
        <f t="shared" si="11"/>
        <v>98.79608728367194</v>
      </c>
    </row>
    <row r="650" spans="1:9" ht="12" customHeight="1">
      <c r="A650" s="26">
        <v>1602</v>
      </c>
      <c r="B650" s="31">
        <v>194</v>
      </c>
      <c r="C650" s="26">
        <v>5173</v>
      </c>
      <c r="D650" s="26">
        <v>5311</v>
      </c>
      <c r="E650" s="28" t="s">
        <v>1509</v>
      </c>
      <c r="F650" s="19">
        <v>0</v>
      </c>
      <c r="G650" s="6">
        <v>4.2</v>
      </c>
      <c r="H650" s="6">
        <v>2.7</v>
      </c>
      <c r="I650" s="99">
        <f t="shared" si="11"/>
        <v>64.28571428571429</v>
      </c>
    </row>
    <row r="651" spans="1:9" ht="12" customHeight="1">
      <c r="A651" s="26">
        <v>1626</v>
      </c>
      <c r="B651" s="31">
        <v>194</v>
      </c>
      <c r="C651" s="26">
        <v>5137</v>
      </c>
      <c r="D651" s="26">
        <v>5311</v>
      </c>
      <c r="E651" s="28" t="s">
        <v>1897</v>
      </c>
      <c r="F651" s="19">
        <v>0</v>
      </c>
      <c r="G651" s="6">
        <v>66</v>
      </c>
      <c r="H651" s="6">
        <v>0</v>
      </c>
      <c r="I651" s="99">
        <f t="shared" si="11"/>
        <v>0</v>
      </c>
    </row>
    <row r="652" spans="1:9" ht="12" customHeight="1">
      <c r="A652" s="26">
        <v>1627</v>
      </c>
      <c r="B652" s="31">
        <v>194</v>
      </c>
      <c r="C652" s="26">
        <v>5167</v>
      </c>
      <c r="D652" s="26">
        <v>5311</v>
      </c>
      <c r="E652" s="28" t="s">
        <v>910</v>
      </c>
      <c r="F652" s="19">
        <v>0</v>
      </c>
      <c r="G652" s="6">
        <v>10</v>
      </c>
      <c r="H652" s="6">
        <v>10</v>
      </c>
      <c r="I652" s="99">
        <f t="shared" si="11"/>
        <v>100</v>
      </c>
    </row>
    <row r="653" spans="1:9" ht="12" customHeight="1">
      <c r="A653" s="26">
        <v>1628</v>
      </c>
      <c r="B653" s="31">
        <v>194</v>
      </c>
      <c r="C653" s="26">
        <v>5169</v>
      </c>
      <c r="D653" s="26">
        <v>5311</v>
      </c>
      <c r="E653" s="28" t="s">
        <v>890</v>
      </c>
      <c r="F653" s="19">
        <v>0</v>
      </c>
      <c r="G653" s="6">
        <v>40</v>
      </c>
      <c r="H653" s="6">
        <v>40</v>
      </c>
      <c r="I653" s="99">
        <f t="shared" si="11"/>
        <v>100</v>
      </c>
    </row>
    <row r="654" spans="1:9" ht="13.5" customHeight="1">
      <c r="A654" s="27"/>
      <c r="B654" s="21" t="s">
        <v>1485</v>
      </c>
      <c r="C654" s="22"/>
      <c r="D654" s="20"/>
      <c r="E654" s="29" t="s">
        <v>598</v>
      </c>
      <c r="F654" s="23">
        <f>SUBTOTAL(9,F647:F649)</f>
        <v>350</v>
      </c>
      <c r="G654" s="7">
        <f>SUBTOTAL(9,G647:G653)</f>
        <v>461.99999999999994</v>
      </c>
      <c r="H654" s="7">
        <f>SUBTOTAL(9,H647:H653)</f>
        <v>392.8</v>
      </c>
      <c r="I654" s="101">
        <f t="shared" si="11"/>
        <v>85.02164502164503</v>
      </c>
    </row>
    <row r="655" spans="1:9" ht="12" customHeight="1">
      <c r="A655" s="26">
        <v>1481</v>
      </c>
      <c r="B655" s="26">
        <v>195</v>
      </c>
      <c r="C655" s="26">
        <v>5137</v>
      </c>
      <c r="D655" s="26">
        <v>6171</v>
      </c>
      <c r="E655" s="28" t="s">
        <v>1335</v>
      </c>
      <c r="F655" s="19">
        <v>5</v>
      </c>
      <c r="G655" s="6">
        <v>17.5</v>
      </c>
      <c r="H655" s="6">
        <v>17.1</v>
      </c>
      <c r="I655" s="99">
        <f t="shared" si="11"/>
        <v>97.71428571428572</v>
      </c>
    </row>
    <row r="656" spans="1:9" ht="12" customHeight="1">
      <c r="A656" s="26">
        <v>1482</v>
      </c>
      <c r="B656" s="26">
        <v>195</v>
      </c>
      <c r="C656" s="26">
        <v>5139</v>
      </c>
      <c r="D656" s="26">
        <v>6171</v>
      </c>
      <c r="E656" s="28" t="s">
        <v>1076</v>
      </c>
      <c r="F656" s="19">
        <v>12</v>
      </c>
      <c r="G656" s="6">
        <v>16.5</v>
      </c>
      <c r="H656" s="6">
        <v>16.3</v>
      </c>
      <c r="I656" s="99">
        <f t="shared" si="11"/>
        <v>98.7878787878788</v>
      </c>
    </row>
    <row r="657" spans="1:9" ht="12" customHeight="1">
      <c r="A657" s="26">
        <v>1483</v>
      </c>
      <c r="B657" s="26">
        <v>195</v>
      </c>
      <c r="C657" s="26">
        <v>5151</v>
      </c>
      <c r="D657" s="26">
        <v>6171</v>
      </c>
      <c r="E657" s="28" t="s">
        <v>1336</v>
      </c>
      <c r="F657" s="19">
        <v>10</v>
      </c>
      <c r="G657" s="6">
        <v>7</v>
      </c>
      <c r="H657" s="6">
        <v>5.2</v>
      </c>
      <c r="I657" s="99">
        <f t="shared" si="11"/>
        <v>74.28571428571429</v>
      </c>
    </row>
    <row r="658" spans="1:9" ht="12" customHeight="1">
      <c r="A658" s="26">
        <v>1484</v>
      </c>
      <c r="B658" s="26">
        <v>195</v>
      </c>
      <c r="C658" s="26">
        <v>5152</v>
      </c>
      <c r="D658" s="26">
        <v>6171</v>
      </c>
      <c r="E658" s="28" t="s">
        <v>1525</v>
      </c>
      <c r="F658" s="19">
        <v>80</v>
      </c>
      <c r="G658" s="6">
        <v>70</v>
      </c>
      <c r="H658" s="6">
        <v>62.4</v>
      </c>
      <c r="I658" s="99">
        <f t="shared" si="11"/>
        <v>89.14285714285714</v>
      </c>
    </row>
    <row r="659" spans="1:9" ht="12" customHeight="1">
      <c r="A659" s="26">
        <v>1485</v>
      </c>
      <c r="B659" s="26">
        <v>195</v>
      </c>
      <c r="C659" s="26">
        <v>5154</v>
      </c>
      <c r="D659" s="26">
        <v>6171</v>
      </c>
      <c r="E659" s="28" t="s">
        <v>1524</v>
      </c>
      <c r="F659" s="19">
        <v>20</v>
      </c>
      <c r="G659" s="6">
        <v>17</v>
      </c>
      <c r="H659" s="6">
        <v>16.7</v>
      </c>
      <c r="I659" s="99">
        <f t="shared" si="11"/>
        <v>98.23529411764706</v>
      </c>
    </row>
    <row r="660" spans="1:9" ht="12" customHeight="1">
      <c r="A660" s="26">
        <v>1486</v>
      </c>
      <c r="B660" s="26">
        <v>195</v>
      </c>
      <c r="C660" s="26">
        <v>5162</v>
      </c>
      <c r="D660" s="26">
        <v>6171</v>
      </c>
      <c r="E660" s="28" t="s">
        <v>737</v>
      </c>
      <c r="F660" s="19">
        <v>4</v>
      </c>
      <c r="G660" s="6">
        <v>5.2</v>
      </c>
      <c r="H660" s="6">
        <v>4.8</v>
      </c>
      <c r="I660" s="99">
        <f t="shared" si="11"/>
        <v>92.3076923076923</v>
      </c>
    </row>
    <row r="661" spans="1:9" ht="12" customHeight="1">
      <c r="A661" s="26">
        <v>1487</v>
      </c>
      <c r="B661" s="26">
        <v>195</v>
      </c>
      <c r="C661" s="26">
        <v>5169</v>
      </c>
      <c r="D661" s="26">
        <v>6171</v>
      </c>
      <c r="E661" s="28" t="s">
        <v>1337</v>
      </c>
      <c r="F661" s="19">
        <v>3</v>
      </c>
      <c r="G661" s="6">
        <v>4.2</v>
      </c>
      <c r="H661" s="6">
        <v>3.7</v>
      </c>
      <c r="I661" s="99">
        <f t="shared" si="11"/>
        <v>88.09523809523809</v>
      </c>
    </row>
    <row r="662" spans="1:9" ht="12" customHeight="1">
      <c r="A662" s="26">
        <v>1488</v>
      </c>
      <c r="B662" s="26">
        <v>195</v>
      </c>
      <c r="C662" s="26">
        <v>5169</v>
      </c>
      <c r="D662" s="26">
        <v>6171</v>
      </c>
      <c r="E662" s="28" t="s">
        <v>1138</v>
      </c>
      <c r="F662" s="19">
        <v>20</v>
      </c>
      <c r="G662" s="6">
        <v>32.9</v>
      </c>
      <c r="H662" s="6">
        <v>26.8</v>
      </c>
      <c r="I662" s="99">
        <f>(H662/G662)*100</f>
        <v>81.45896656534954</v>
      </c>
    </row>
    <row r="663" spans="1:9" ht="12" customHeight="1">
      <c r="A663" s="26">
        <v>1489</v>
      </c>
      <c r="B663" s="26">
        <v>195</v>
      </c>
      <c r="C663" s="26">
        <v>5169</v>
      </c>
      <c r="D663" s="26">
        <v>6171</v>
      </c>
      <c r="E663" s="28" t="s">
        <v>1338</v>
      </c>
      <c r="F663" s="19">
        <v>220</v>
      </c>
      <c r="G663" s="6">
        <v>170</v>
      </c>
      <c r="H663" s="6">
        <v>157.2</v>
      </c>
      <c r="I663" s="99">
        <f t="shared" si="11"/>
        <v>92.47058823529412</v>
      </c>
    </row>
    <row r="664" spans="1:9" ht="12" customHeight="1">
      <c r="A664" s="26">
        <v>1490</v>
      </c>
      <c r="B664" s="26">
        <v>195</v>
      </c>
      <c r="C664" s="26">
        <v>5169</v>
      </c>
      <c r="D664" s="26">
        <v>6171</v>
      </c>
      <c r="E664" s="28" t="s">
        <v>1339</v>
      </c>
      <c r="F664" s="19">
        <v>140</v>
      </c>
      <c r="G664" s="6">
        <v>90</v>
      </c>
      <c r="H664" s="6">
        <v>77.9</v>
      </c>
      <c r="I664" s="99">
        <f t="shared" si="11"/>
        <v>86.55555555555556</v>
      </c>
    </row>
    <row r="665" spans="1:9" ht="12" customHeight="1">
      <c r="A665" s="26">
        <v>1491</v>
      </c>
      <c r="B665" s="26">
        <v>195</v>
      </c>
      <c r="C665" s="26">
        <v>5169</v>
      </c>
      <c r="D665" s="26">
        <v>6171</v>
      </c>
      <c r="E665" s="28" t="s">
        <v>1340</v>
      </c>
      <c r="F665" s="19">
        <v>200</v>
      </c>
      <c r="G665" s="6">
        <v>250</v>
      </c>
      <c r="H665" s="6">
        <v>243.3</v>
      </c>
      <c r="I665" s="99">
        <f t="shared" si="11"/>
        <v>97.32000000000001</v>
      </c>
    </row>
    <row r="666" spans="1:9" ht="12" customHeight="1">
      <c r="A666" s="26">
        <v>1492</v>
      </c>
      <c r="B666" s="26">
        <v>195</v>
      </c>
      <c r="C666" s="26">
        <v>5169</v>
      </c>
      <c r="D666" s="26">
        <v>6171</v>
      </c>
      <c r="E666" s="28" t="s">
        <v>1341</v>
      </c>
      <c r="F666" s="19">
        <v>1100</v>
      </c>
      <c r="G666" s="6">
        <v>835</v>
      </c>
      <c r="H666" s="6">
        <v>669.2</v>
      </c>
      <c r="I666" s="99">
        <f t="shared" si="11"/>
        <v>80.1437125748503</v>
      </c>
    </row>
    <row r="667" spans="1:9" ht="12" customHeight="1">
      <c r="A667" s="26">
        <v>1493</v>
      </c>
      <c r="B667" s="26">
        <v>195</v>
      </c>
      <c r="C667" s="26">
        <v>5171</v>
      </c>
      <c r="D667" s="26">
        <v>6171</v>
      </c>
      <c r="E667" s="28" t="s">
        <v>1526</v>
      </c>
      <c r="F667" s="19">
        <v>20</v>
      </c>
      <c r="G667" s="6">
        <v>26</v>
      </c>
      <c r="H667" s="6">
        <v>25.7</v>
      </c>
      <c r="I667" s="99">
        <f t="shared" si="11"/>
        <v>98.84615384615384</v>
      </c>
    </row>
    <row r="668" spans="1:9" ht="12" customHeight="1">
      <c r="A668" s="26">
        <v>1494</v>
      </c>
      <c r="B668" s="26">
        <v>195</v>
      </c>
      <c r="C668" s="26">
        <v>5362</v>
      </c>
      <c r="D668" s="26">
        <v>6171</v>
      </c>
      <c r="E668" s="28" t="s">
        <v>995</v>
      </c>
      <c r="F668" s="19">
        <v>15</v>
      </c>
      <c r="G668" s="6">
        <v>15</v>
      </c>
      <c r="H668" s="6">
        <v>9.8</v>
      </c>
      <c r="I668" s="99">
        <f t="shared" si="11"/>
        <v>65.33333333333334</v>
      </c>
    </row>
    <row r="669" spans="1:9" ht="12" customHeight="1">
      <c r="A669" s="26">
        <v>1495</v>
      </c>
      <c r="B669" s="26">
        <v>195</v>
      </c>
      <c r="C669" s="26">
        <v>5499</v>
      </c>
      <c r="D669" s="26">
        <v>6171</v>
      </c>
      <c r="E669" s="28" t="s">
        <v>998</v>
      </c>
      <c r="F669" s="19">
        <v>1800</v>
      </c>
      <c r="G669" s="6">
        <v>1729</v>
      </c>
      <c r="H669" s="6">
        <v>1534.2</v>
      </c>
      <c r="I669" s="99">
        <f t="shared" si="11"/>
        <v>88.73337189126663</v>
      </c>
    </row>
    <row r="670" spans="1:9" ht="12" customHeight="1">
      <c r="A670" s="26">
        <v>1496</v>
      </c>
      <c r="B670" s="26">
        <v>195</v>
      </c>
      <c r="C670" s="26">
        <v>5660</v>
      </c>
      <c r="D670" s="26">
        <v>6171</v>
      </c>
      <c r="E670" s="28" t="s">
        <v>1342</v>
      </c>
      <c r="F670" s="19">
        <v>400</v>
      </c>
      <c r="G670" s="6">
        <v>796.6</v>
      </c>
      <c r="H670" s="6">
        <v>579</v>
      </c>
      <c r="I670" s="99">
        <f t="shared" si="11"/>
        <v>72.68390660306302</v>
      </c>
    </row>
    <row r="671" spans="1:9" ht="13.5" customHeight="1">
      <c r="A671" s="26"/>
      <c r="B671" s="21" t="s">
        <v>1528</v>
      </c>
      <c r="C671" s="20"/>
      <c r="D671" s="20"/>
      <c r="E671" s="29" t="s">
        <v>621</v>
      </c>
      <c r="F671" s="23">
        <f>SUBTOTAL(9,F655:F670)</f>
        <v>4049</v>
      </c>
      <c r="G671" s="7">
        <f>SUBTOTAL(9,G655:G670)</f>
        <v>4081.9</v>
      </c>
      <c r="H671" s="7">
        <f>SUBTOTAL(9,H655:H670)</f>
        <v>3449.3</v>
      </c>
      <c r="I671" s="101">
        <f t="shared" si="11"/>
        <v>84.50231509836105</v>
      </c>
    </row>
    <row r="672" spans="1:9" ht="12" customHeight="1">
      <c r="A672" s="26">
        <v>1497</v>
      </c>
      <c r="B672" s="26" t="s">
        <v>1529</v>
      </c>
      <c r="C672" s="26">
        <v>5331</v>
      </c>
      <c r="D672" s="26" t="s">
        <v>777</v>
      </c>
      <c r="E672" s="28" t="s">
        <v>1530</v>
      </c>
      <c r="F672" s="19">
        <v>1313</v>
      </c>
      <c r="G672" s="6">
        <v>7494</v>
      </c>
      <c r="H672" s="6">
        <v>7494</v>
      </c>
      <c r="I672" s="99">
        <f t="shared" si="11"/>
        <v>100</v>
      </c>
    </row>
    <row r="673" spans="1:9" ht="13.5" customHeight="1">
      <c r="A673" s="27"/>
      <c r="B673" s="21" t="s">
        <v>1531</v>
      </c>
      <c r="C673" s="26"/>
      <c r="D673" s="26"/>
      <c r="E673" s="29" t="s">
        <v>599</v>
      </c>
      <c r="F673" s="23">
        <f>SUBTOTAL(9,F672:F672)</f>
        <v>1313</v>
      </c>
      <c r="G673" s="7">
        <f>SUBTOTAL(9,G672:G672)</f>
        <v>7494</v>
      </c>
      <c r="H673" s="7">
        <f>SUBTOTAL(9,H672:H672)</f>
        <v>7494</v>
      </c>
      <c r="I673" s="101">
        <f t="shared" si="11"/>
        <v>100</v>
      </c>
    </row>
    <row r="674" spans="1:9" ht="11.25" customHeight="1">
      <c r="A674" s="26">
        <v>1498</v>
      </c>
      <c r="B674" s="26" t="s">
        <v>1532</v>
      </c>
      <c r="C674" s="26">
        <v>5331</v>
      </c>
      <c r="D674" s="26" t="s">
        <v>777</v>
      </c>
      <c r="E674" s="28" t="s">
        <v>1530</v>
      </c>
      <c r="F674" s="19">
        <v>500</v>
      </c>
      <c r="G674" s="6">
        <v>1467</v>
      </c>
      <c r="H674" s="6">
        <v>1020.2</v>
      </c>
      <c r="I674" s="99">
        <f t="shared" si="11"/>
        <v>69.54328561690525</v>
      </c>
    </row>
    <row r="675" spans="1:9" ht="13.5" customHeight="1">
      <c r="A675" s="27"/>
      <c r="B675" s="21" t="s">
        <v>702</v>
      </c>
      <c r="C675" s="26"/>
      <c r="D675" s="26"/>
      <c r="E675" s="29" t="s">
        <v>600</v>
      </c>
      <c r="F675" s="23">
        <f>SUBTOTAL(9,F674:F674)</f>
        <v>500</v>
      </c>
      <c r="G675" s="7">
        <f>SUBTOTAL(9,G674:G674)</f>
        <v>1467</v>
      </c>
      <c r="H675" s="7">
        <f>SUBTOTAL(9,H674:H674)</f>
        <v>1020.2</v>
      </c>
      <c r="I675" s="101">
        <f t="shared" si="11"/>
        <v>69.54328561690525</v>
      </c>
    </row>
    <row r="676" spans="1:9" ht="12" customHeight="1">
      <c r="A676" s="26">
        <v>1499</v>
      </c>
      <c r="B676" s="26" t="s">
        <v>1533</v>
      </c>
      <c r="C676" s="26">
        <v>5331</v>
      </c>
      <c r="D676" s="26" t="s">
        <v>777</v>
      </c>
      <c r="E676" s="28" t="s">
        <v>1530</v>
      </c>
      <c r="F676" s="19">
        <v>1022</v>
      </c>
      <c r="G676" s="6">
        <v>6156</v>
      </c>
      <c r="H676" s="6">
        <v>6156</v>
      </c>
      <c r="I676" s="99">
        <f t="shared" si="11"/>
        <v>100</v>
      </c>
    </row>
    <row r="677" spans="1:9" ht="13.5" customHeight="1">
      <c r="A677" s="27"/>
      <c r="B677" s="21" t="s">
        <v>658</v>
      </c>
      <c r="C677" s="26"/>
      <c r="D677" s="26"/>
      <c r="E677" s="29" t="s">
        <v>601</v>
      </c>
      <c r="F677" s="23">
        <f>SUBTOTAL(9,F676:F676)</f>
        <v>1022</v>
      </c>
      <c r="G677" s="7">
        <f>SUBTOTAL(9,G676:G676)</f>
        <v>6156</v>
      </c>
      <c r="H677" s="7">
        <f>SUBTOTAL(9,H676:H676)</f>
        <v>6156</v>
      </c>
      <c r="I677" s="101">
        <f t="shared" si="11"/>
        <v>100</v>
      </c>
    </row>
    <row r="678" spans="1:9" ht="12" customHeight="1">
      <c r="A678" s="26">
        <v>1500</v>
      </c>
      <c r="B678" s="26" t="s">
        <v>1534</v>
      </c>
      <c r="C678" s="26">
        <v>5331</v>
      </c>
      <c r="D678" s="26" t="s">
        <v>777</v>
      </c>
      <c r="E678" s="28" t="s">
        <v>1530</v>
      </c>
      <c r="F678" s="19">
        <v>993</v>
      </c>
      <c r="G678" s="6">
        <v>4465</v>
      </c>
      <c r="H678" s="6">
        <v>4465</v>
      </c>
      <c r="I678" s="99">
        <f t="shared" si="11"/>
        <v>100</v>
      </c>
    </row>
    <row r="679" spans="2:9" ht="13.5" customHeight="1">
      <c r="B679" s="21" t="s">
        <v>659</v>
      </c>
      <c r="C679" s="26"/>
      <c r="D679" s="26"/>
      <c r="E679" s="29" t="s">
        <v>602</v>
      </c>
      <c r="F679" s="23">
        <f>SUBTOTAL(9,F678:F678)</f>
        <v>993</v>
      </c>
      <c r="G679" s="7">
        <f>SUBTOTAL(9,G678:G678)</f>
        <v>4465</v>
      </c>
      <c r="H679" s="7">
        <f>SUBTOTAL(9,H678:H678)</f>
        <v>4465</v>
      </c>
      <c r="I679" s="101">
        <f t="shared" si="11"/>
        <v>100</v>
      </c>
    </row>
    <row r="680" spans="1:9" ht="12" customHeight="1">
      <c r="A680" s="26">
        <v>1501</v>
      </c>
      <c r="B680" s="26" t="s">
        <v>1535</v>
      </c>
      <c r="C680" s="26">
        <v>5331</v>
      </c>
      <c r="D680" s="26" t="s">
        <v>777</v>
      </c>
      <c r="E680" s="28" t="s">
        <v>1530</v>
      </c>
      <c r="F680" s="19">
        <v>2343</v>
      </c>
      <c r="G680" s="6">
        <v>6549</v>
      </c>
      <c r="H680" s="6">
        <v>6549</v>
      </c>
      <c r="I680" s="99">
        <f t="shared" si="11"/>
        <v>100</v>
      </c>
    </row>
    <row r="681" spans="1:9" ht="13.5" customHeight="1">
      <c r="A681" s="27"/>
      <c r="B681" s="21" t="s">
        <v>700</v>
      </c>
      <c r="C681" s="26"/>
      <c r="D681" s="26"/>
      <c r="E681" s="29" t="s">
        <v>603</v>
      </c>
      <c r="F681" s="23">
        <f>SUBTOTAL(9,F680:F680)</f>
        <v>2343</v>
      </c>
      <c r="G681" s="7">
        <f>SUBTOTAL(9,G680:G680)</f>
        <v>6549</v>
      </c>
      <c r="H681" s="7">
        <f>SUBTOTAL(9,H680:H680)</f>
        <v>6549</v>
      </c>
      <c r="I681" s="101">
        <f t="shared" si="11"/>
        <v>100</v>
      </c>
    </row>
    <row r="682" spans="1:9" ht="12" customHeight="1">
      <c r="A682" s="26">
        <v>1502</v>
      </c>
      <c r="B682" s="26" t="s">
        <v>1536</v>
      </c>
      <c r="C682" s="26">
        <v>5331</v>
      </c>
      <c r="D682" s="26" t="s">
        <v>777</v>
      </c>
      <c r="E682" s="28" t="s">
        <v>1530</v>
      </c>
      <c r="F682" s="19">
        <v>1678</v>
      </c>
      <c r="G682" s="6">
        <v>5690</v>
      </c>
      <c r="H682" s="6">
        <v>5690</v>
      </c>
      <c r="I682" s="99">
        <f t="shared" si="11"/>
        <v>100</v>
      </c>
    </row>
    <row r="683" spans="1:9" ht="13.5" customHeight="1">
      <c r="A683" s="27"/>
      <c r="B683" s="21" t="s">
        <v>1537</v>
      </c>
      <c r="C683" s="26"/>
      <c r="D683" s="26"/>
      <c r="E683" s="29" t="s">
        <v>604</v>
      </c>
      <c r="F683" s="23">
        <f>SUBTOTAL(9,F682:F682)</f>
        <v>1678</v>
      </c>
      <c r="G683" s="7">
        <f>SUBTOTAL(9,G682:G682)</f>
        <v>5690</v>
      </c>
      <c r="H683" s="7">
        <f>SUBTOTAL(9,H682:H682)</f>
        <v>5690</v>
      </c>
      <c r="I683" s="101">
        <f t="shared" si="11"/>
        <v>100</v>
      </c>
    </row>
    <row r="684" spans="1:9" ht="12" customHeight="1">
      <c r="A684" s="26">
        <v>1503</v>
      </c>
      <c r="B684" s="26" t="s">
        <v>1538</v>
      </c>
      <c r="C684" s="26">
        <v>5331</v>
      </c>
      <c r="D684" s="26" t="s">
        <v>777</v>
      </c>
      <c r="E684" s="28" t="s">
        <v>1530</v>
      </c>
      <c r="F684" s="19">
        <v>570</v>
      </c>
      <c r="G684" s="6">
        <v>3320</v>
      </c>
      <c r="H684" s="6">
        <v>2922.9</v>
      </c>
      <c r="I684" s="99">
        <f t="shared" si="11"/>
        <v>88.03915662650603</v>
      </c>
    </row>
    <row r="685" spans="1:9" ht="13.5" customHeight="1">
      <c r="A685" s="27"/>
      <c r="B685" s="21" t="s">
        <v>699</v>
      </c>
      <c r="C685" s="26"/>
      <c r="D685" s="26"/>
      <c r="E685" s="29" t="s">
        <v>605</v>
      </c>
      <c r="F685" s="23">
        <f>SUBTOTAL(9,F684:F684)</f>
        <v>570</v>
      </c>
      <c r="G685" s="7">
        <f>SUBTOTAL(9,G684:G684)</f>
        <v>3320</v>
      </c>
      <c r="H685" s="7">
        <f>SUBTOTAL(9,H684:H684)</f>
        <v>2922.9</v>
      </c>
      <c r="I685" s="101">
        <f t="shared" si="11"/>
        <v>88.03915662650603</v>
      </c>
    </row>
    <row r="686" spans="1:9" ht="12" customHeight="1">
      <c r="A686" s="26">
        <v>1504</v>
      </c>
      <c r="B686" s="26" t="s">
        <v>1539</v>
      </c>
      <c r="C686" s="26">
        <v>5331</v>
      </c>
      <c r="D686" s="26" t="s">
        <v>777</v>
      </c>
      <c r="E686" s="28" t="s">
        <v>1530</v>
      </c>
      <c r="F686" s="19">
        <v>1013</v>
      </c>
      <c r="G686" s="6">
        <v>4769</v>
      </c>
      <c r="H686" s="6">
        <v>4769</v>
      </c>
      <c r="I686" s="99">
        <f t="shared" si="11"/>
        <v>100</v>
      </c>
    </row>
    <row r="687" spans="1:9" ht="13.5" customHeight="1">
      <c r="A687" s="27"/>
      <c r="B687" s="21" t="s">
        <v>660</v>
      </c>
      <c r="C687" s="26"/>
      <c r="D687" s="26"/>
      <c r="E687" s="29" t="s">
        <v>606</v>
      </c>
      <c r="F687" s="23">
        <f>SUBTOTAL(9,F686:F686)</f>
        <v>1013</v>
      </c>
      <c r="G687" s="7">
        <f>SUBTOTAL(9,G686:G686)</f>
        <v>4769</v>
      </c>
      <c r="H687" s="7">
        <f>SUBTOTAL(9,H686:H686)</f>
        <v>4769</v>
      </c>
      <c r="I687" s="101">
        <f t="shared" si="11"/>
        <v>100</v>
      </c>
    </row>
    <row r="688" spans="1:9" ht="12" customHeight="1">
      <c r="A688" s="26">
        <v>1505</v>
      </c>
      <c r="B688" s="26" t="s">
        <v>1540</v>
      </c>
      <c r="C688" s="26">
        <v>5331</v>
      </c>
      <c r="D688" s="26" t="s">
        <v>777</v>
      </c>
      <c r="E688" s="28" t="s">
        <v>1530</v>
      </c>
      <c r="F688" s="19">
        <v>258</v>
      </c>
      <c r="G688" s="6">
        <v>2514</v>
      </c>
      <c r="H688" s="6">
        <v>2514</v>
      </c>
      <c r="I688" s="99">
        <f t="shared" si="11"/>
        <v>100</v>
      </c>
    </row>
    <row r="689" spans="1:9" ht="13.5" customHeight="1">
      <c r="A689" s="26"/>
      <c r="B689" s="21" t="s">
        <v>701</v>
      </c>
      <c r="C689" s="26"/>
      <c r="D689" s="26"/>
      <c r="E689" s="29" t="s">
        <v>607</v>
      </c>
      <c r="F689" s="23">
        <f>SUBTOTAL(9,F688:F688)</f>
        <v>258</v>
      </c>
      <c r="G689" s="7">
        <f>SUBTOTAL(9,G688:G688)</f>
        <v>2514</v>
      </c>
      <c r="H689" s="7">
        <f>SUBTOTAL(9,H688:H688)</f>
        <v>2514</v>
      </c>
      <c r="I689" s="101">
        <f t="shared" si="11"/>
        <v>100</v>
      </c>
    </row>
    <row r="690" spans="1:9" ht="12" customHeight="1">
      <c r="A690" s="26">
        <v>1506</v>
      </c>
      <c r="B690" s="26" t="s">
        <v>1541</v>
      </c>
      <c r="C690" s="26">
        <v>5331</v>
      </c>
      <c r="D690" s="26" t="s">
        <v>777</v>
      </c>
      <c r="E690" s="28" t="s">
        <v>1530</v>
      </c>
      <c r="F690" s="19">
        <v>754</v>
      </c>
      <c r="G690" s="6">
        <v>5014</v>
      </c>
      <c r="H690" s="6">
        <v>5014</v>
      </c>
      <c r="I690" s="99">
        <f t="shared" si="11"/>
        <v>100</v>
      </c>
    </row>
    <row r="691" spans="1:9" ht="13.5" customHeight="1">
      <c r="A691" s="27"/>
      <c r="B691" s="21" t="s">
        <v>661</v>
      </c>
      <c r="C691" s="26"/>
      <c r="D691" s="26"/>
      <c r="E691" s="29" t="s">
        <v>662</v>
      </c>
      <c r="F691" s="23">
        <f>SUBTOTAL(9,F690:F690)</f>
        <v>754</v>
      </c>
      <c r="G691" s="7">
        <f>SUBTOTAL(9,G690:G690)</f>
        <v>5014</v>
      </c>
      <c r="H691" s="7">
        <f>SUBTOTAL(9,H690:H690)</f>
        <v>5014</v>
      </c>
      <c r="I691" s="101">
        <f t="shared" si="11"/>
        <v>100</v>
      </c>
    </row>
    <row r="692" spans="1:9" ht="12" customHeight="1">
      <c r="A692" s="26">
        <v>1507</v>
      </c>
      <c r="B692" s="26" t="s">
        <v>1542</v>
      </c>
      <c r="C692" s="26">
        <v>5331</v>
      </c>
      <c r="D692" s="26" t="s">
        <v>777</v>
      </c>
      <c r="E692" s="28" t="s">
        <v>1530</v>
      </c>
      <c r="F692" s="19">
        <v>609</v>
      </c>
      <c r="G692" s="6">
        <v>2513</v>
      </c>
      <c r="H692" s="6">
        <v>2513</v>
      </c>
      <c r="I692" s="99">
        <f t="shared" si="11"/>
        <v>100</v>
      </c>
    </row>
    <row r="693" spans="1:9" ht="13.5" customHeight="1">
      <c r="A693" s="27"/>
      <c r="B693" s="21" t="s">
        <v>1543</v>
      </c>
      <c r="C693" s="26"/>
      <c r="D693" s="26"/>
      <c r="E693" s="29" t="s">
        <v>1425</v>
      </c>
      <c r="F693" s="23">
        <f>SUBTOTAL(9,F692:F692)</f>
        <v>609</v>
      </c>
      <c r="G693" s="7">
        <f>SUBTOTAL(9,G692:G692)</f>
        <v>2513</v>
      </c>
      <c r="H693" s="7">
        <f>SUBTOTAL(9,H692:H692)</f>
        <v>2513</v>
      </c>
      <c r="I693" s="101">
        <f t="shared" si="11"/>
        <v>100</v>
      </c>
    </row>
    <row r="694" spans="1:9" ht="12" customHeight="1">
      <c r="A694" s="26">
        <v>1508</v>
      </c>
      <c r="B694" s="26" t="s">
        <v>1544</v>
      </c>
      <c r="C694" s="26">
        <v>5331</v>
      </c>
      <c r="D694" s="26" t="s">
        <v>779</v>
      </c>
      <c r="E694" s="28" t="s">
        <v>1530</v>
      </c>
      <c r="F694" s="19">
        <v>3863</v>
      </c>
      <c r="G694" s="6">
        <v>21813</v>
      </c>
      <c r="H694" s="6">
        <v>21782.8</v>
      </c>
      <c r="I694" s="99">
        <f t="shared" si="11"/>
        <v>99.86155045156558</v>
      </c>
    </row>
    <row r="695" spans="1:9" ht="13.5" customHeight="1">
      <c r="A695" s="27"/>
      <c r="B695" s="21" t="s">
        <v>663</v>
      </c>
      <c r="C695" s="26"/>
      <c r="D695" s="26"/>
      <c r="E695" s="29" t="s">
        <v>608</v>
      </c>
      <c r="F695" s="23">
        <f>SUBTOTAL(9,F694:F694)</f>
        <v>3863</v>
      </c>
      <c r="G695" s="7">
        <f>SUBTOTAL(9,G694:G694)</f>
        <v>21813</v>
      </c>
      <c r="H695" s="7">
        <f>SUBTOTAL(9,H694:H694)</f>
        <v>21782.8</v>
      </c>
      <c r="I695" s="101">
        <f t="shared" si="11"/>
        <v>99.86155045156558</v>
      </c>
    </row>
    <row r="696" spans="1:9" ht="12" customHeight="1">
      <c r="A696" s="26">
        <v>1509</v>
      </c>
      <c r="B696" s="26" t="s">
        <v>1545</v>
      </c>
      <c r="C696" s="26">
        <v>5331</v>
      </c>
      <c r="D696" s="26" t="s">
        <v>779</v>
      </c>
      <c r="E696" s="28" t="s">
        <v>1530</v>
      </c>
      <c r="F696" s="19">
        <v>7416</v>
      </c>
      <c r="G696" s="6">
        <v>33757</v>
      </c>
      <c r="H696" s="6">
        <v>33757</v>
      </c>
      <c r="I696" s="99">
        <f t="shared" si="11"/>
        <v>100</v>
      </c>
    </row>
    <row r="697" spans="1:9" ht="13.5" customHeight="1">
      <c r="A697" s="27"/>
      <c r="B697" s="21" t="s">
        <v>664</v>
      </c>
      <c r="C697" s="26"/>
      <c r="D697" s="26"/>
      <c r="E697" s="29" t="s">
        <v>1426</v>
      </c>
      <c r="F697" s="23">
        <f>SUBTOTAL(9,F696:F696)</f>
        <v>7416</v>
      </c>
      <c r="G697" s="7">
        <f>SUBTOTAL(9,G696:G696)</f>
        <v>33757</v>
      </c>
      <c r="H697" s="7">
        <f>SUBTOTAL(9,H696:H696)</f>
        <v>33757</v>
      </c>
      <c r="I697" s="101">
        <f t="shared" si="11"/>
        <v>100</v>
      </c>
    </row>
    <row r="698" spans="1:9" ht="12" customHeight="1">
      <c r="A698" s="26">
        <v>1510</v>
      </c>
      <c r="B698" s="26" t="s">
        <v>1546</v>
      </c>
      <c r="C698" s="26">
        <v>5331</v>
      </c>
      <c r="D698" s="26" t="s">
        <v>779</v>
      </c>
      <c r="E698" s="28" t="s">
        <v>1530</v>
      </c>
      <c r="F698" s="19">
        <v>6206</v>
      </c>
      <c r="G698" s="6">
        <v>25420</v>
      </c>
      <c r="H698" s="6">
        <v>25420</v>
      </c>
      <c r="I698" s="99">
        <f t="shared" si="11"/>
        <v>100</v>
      </c>
    </row>
    <row r="699" spans="2:9" ht="13.5" customHeight="1">
      <c r="B699" s="21" t="s">
        <v>665</v>
      </c>
      <c r="C699" s="26"/>
      <c r="D699" s="26"/>
      <c r="E699" s="29" t="s">
        <v>1427</v>
      </c>
      <c r="F699" s="23">
        <f>SUBTOTAL(9,F698:F698)</f>
        <v>6206</v>
      </c>
      <c r="G699" s="7">
        <f>SUBTOTAL(9,G698:G698)</f>
        <v>25420</v>
      </c>
      <c r="H699" s="7">
        <f>SUBTOTAL(9,H698:H698)</f>
        <v>25420</v>
      </c>
      <c r="I699" s="101">
        <f t="shared" si="11"/>
        <v>100</v>
      </c>
    </row>
    <row r="700" spans="1:9" ht="12" customHeight="1">
      <c r="A700" s="26">
        <v>1511</v>
      </c>
      <c r="B700" s="26" t="s">
        <v>1547</v>
      </c>
      <c r="C700" s="26">
        <v>5331</v>
      </c>
      <c r="D700" s="26" t="s">
        <v>779</v>
      </c>
      <c r="E700" s="28" t="s">
        <v>1530</v>
      </c>
      <c r="F700" s="19">
        <v>3803</v>
      </c>
      <c r="G700" s="6">
        <v>22449</v>
      </c>
      <c r="H700" s="6">
        <v>22436.3</v>
      </c>
      <c r="I700" s="99">
        <f t="shared" si="11"/>
        <v>99.94342732415697</v>
      </c>
    </row>
    <row r="701" spans="1:9" ht="13.5" customHeight="1">
      <c r="A701" s="27"/>
      <c r="B701" s="21" t="s">
        <v>1548</v>
      </c>
      <c r="C701" s="26"/>
      <c r="D701" s="26"/>
      <c r="E701" s="29" t="s">
        <v>1428</v>
      </c>
      <c r="F701" s="23">
        <f>SUBTOTAL(9,F700:F700)</f>
        <v>3803</v>
      </c>
      <c r="G701" s="7">
        <f>SUBTOTAL(9,G700:G700)</f>
        <v>22449</v>
      </c>
      <c r="H701" s="7">
        <f>SUBTOTAL(9,H700:H700)</f>
        <v>22436.3</v>
      </c>
      <c r="I701" s="101">
        <f t="shared" si="11"/>
        <v>99.94342732415697</v>
      </c>
    </row>
    <row r="702" spans="1:9" ht="12" customHeight="1">
      <c r="A702" s="26">
        <v>1512</v>
      </c>
      <c r="B702" s="26" t="s">
        <v>1549</v>
      </c>
      <c r="C702" s="26">
        <v>5331</v>
      </c>
      <c r="D702" s="26" t="s">
        <v>779</v>
      </c>
      <c r="E702" s="28" t="s">
        <v>1530</v>
      </c>
      <c r="F702" s="19">
        <v>3556</v>
      </c>
      <c r="G702" s="6">
        <v>16406</v>
      </c>
      <c r="H702" s="6">
        <v>16406</v>
      </c>
      <c r="I702" s="99">
        <f t="shared" si="11"/>
        <v>100</v>
      </c>
    </row>
    <row r="703" spans="1:9" ht="12" customHeight="1">
      <c r="A703" s="26">
        <v>1512</v>
      </c>
      <c r="B703" s="26">
        <v>217</v>
      </c>
      <c r="C703" s="26">
        <v>5331</v>
      </c>
      <c r="D703" s="26">
        <v>3429</v>
      </c>
      <c r="E703" s="28" t="s">
        <v>1530</v>
      </c>
      <c r="F703" s="19">
        <v>0</v>
      </c>
      <c r="G703" s="6">
        <v>40</v>
      </c>
      <c r="H703" s="6">
        <v>40</v>
      </c>
      <c r="I703" s="99">
        <f t="shared" si="11"/>
        <v>100</v>
      </c>
    </row>
    <row r="704" spans="1:9" ht="13.5" customHeight="1">
      <c r="A704" s="27"/>
      <c r="B704" s="21" t="s">
        <v>1550</v>
      </c>
      <c r="C704" s="26"/>
      <c r="D704" s="26"/>
      <c r="E704" s="29" t="s">
        <v>609</v>
      </c>
      <c r="F704" s="23">
        <f>SUBTOTAL(9,F702:F702)</f>
        <v>3556</v>
      </c>
      <c r="G704" s="7">
        <f>SUBTOTAL(9,G702:G703)</f>
        <v>16446</v>
      </c>
      <c r="H704" s="7">
        <f>SUBTOTAL(9,H702:H703)</f>
        <v>16446</v>
      </c>
      <c r="I704" s="101">
        <f aca="true" t="shared" si="12" ref="I704:I765">(H704/G704)*100</f>
        <v>100</v>
      </c>
    </row>
    <row r="705" spans="1:9" ht="12" customHeight="1">
      <c r="A705" s="26">
        <v>1513</v>
      </c>
      <c r="B705" s="26" t="s">
        <v>1551</v>
      </c>
      <c r="C705" s="26">
        <v>5331</v>
      </c>
      <c r="D705" s="26" t="s">
        <v>779</v>
      </c>
      <c r="E705" s="28" t="s">
        <v>1530</v>
      </c>
      <c r="F705" s="19">
        <v>4727</v>
      </c>
      <c r="G705" s="6">
        <v>16071</v>
      </c>
      <c r="H705" s="6">
        <v>16071</v>
      </c>
      <c r="I705" s="99">
        <f t="shared" si="12"/>
        <v>100</v>
      </c>
    </row>
    <row r="706" spans="1:9" ht="13.5" customHeight="1">
      <c r="A706" s="27"/>
      <c r="B706" s="21" t="s">
        <v>1552</v>
      </c>
      <c r="C706" s="26"/>
      <c r="D706" s="26"/>
      <c r="E706" s="29" t="s">
        <v>610</v>
      </c>
      <c r="F706" s="23">
        <f>SUBTOTAL(9,F705:F705)</f>
        <v>4727</v>
      </c>
      <c r="G706" s="7">
        <f>SUBTOTAL(9,G705:G705)</f>
        <v>16071</v>
      </c>
      <c r="H706" s="7">
        <f>SUBTOTAL(9,H705:H705)</f>
        <v>16071</v>
      </c>
      <c r="I706" s="101">
        <f t="shared" si="12"/>
        <v>100</v>
      </c>
    </row>
    <row r="707" spans="1:9" ht="12" customHeight="1">
      <c r="A707" s="26">
        <v>1514</v>
      </c>
      <c r="B707" s="26" t="s">
        <v>1553</v>
      </c>
      <c r="C707" s="26">
        <v>5331</v>
      </c>
      <c r="D707" s="26" t="s">
        <v>779</v>
      </c>
      <c r="E707" s="28" t="s">
        <v>1530</v>
      </c>
      <c r="F707" s="19">
        <v>1383</v>
      </c>
      <c r="G707" s="6">
        <v>13347</v>
      </c>
      <c r="H707" s="6">
        <v>13347</v>
      </c>
      <c r="I707" s="99">
        <f t="shared" si="12"/>
        <v>100</v>
      </c>
    </row>
    <row r="708" spans="1:9" ht="13.5" customHeight="1">
      <c r="A708" s="27"/>
      <c r="B708" s="21" t="s">
        <v>1554</v>
      </c>
      <c r="C708" s="26"/>
      <c r="D708" s="26"/>
      <c r="E708" s="29" t="s">
        <v>611</v>
      </c>
      <c r="F708" s="23">
        <f>SUBTOTAL(9,F707:F707)</f>
        <v>1383</v>
      </c>
      <c r="G708" s="7">
        <f>SUBTOTAL(9,G707:G707)</f>
        <v>13347</v>
      </c>
      <c r="H708" s="7">
        <f>SUBTOTAL(9,H707:H707)</f>
        <v>13347</v>
      </c>
      <c r="I708" s="101">
        <f t="shared" si="12"/>
        <v>100</v>
      </c>
    </row>
    <row r="709" spans="1:9" ht="12" customHeight="1">
      <c r="A709" s="26">
        <v>1515</v>
      </c>
      <c r="B709" s="26" t="s">
        <v>1555</v>
      </c>
      <c r="C709" s="26">
        <v>5331</v>
      </c>
      <c r="D709" s="26" t="s">
        <v>779</v>
      </c>
      <c r="E709" s="28" t="s">
        <v>1530</v>
      </c>
      <c r="F709" s="19">
        <v>3035</v>
      </c>
      <c r="G709" s="6">
        <v>15672</v>
      </c>
      <c r="H709" s="6">
        <v>15672</v>
      </c>
      <c r="I709" s="99">
        <f t="shared" si="12"/>
        <v>100</v>
      </c>
    </row>
    <row r="710" spans="2:9" ht="13.5" customHeight="1">
      <c r="B710" s="21" t="s">
        <v>666</v>
      </c>
      <c r="C710" s="26"/>
      <c r="D710" s="26"/>
      <c r="E710" s="29" t="s">
        <v>1429</v>
      </c>
      <c r="F710" s="23">
        <f>SUBTOTAL(9,F709:F709)</f>
        <v>3035</v>
      </c>
      <c r="G710" s="7">
        <f>SUBTOTAL(9,G709:G709)</f>
        <v>15672</v>
      </c>
      <c r="H710" s="7">
        <f>SUBTOTAL(9,H709:H709)</f>
        <v>15672</v>
      </c>
      <c r="I710" s="101">
        <f t="shared" si="12"/>
        <v>100</v>
      </c>
    </row>
    <row r="711" spans="1:9" ht="12" customHeight="1">
      <c r="A711" s="26">
        <v>1516</v>
      </c>
      <c r="B711" s="26" t="s">
        <v>1556</v>
      </c>
      <c r="C711" s="26">
        <v>5331</v>
      </c>
      <c r="D711" s="26" t="s">
        <v>779</v>
      </c>
      <c r="E711" s="28" t="s">
        <v>1530</v>
      </c>
      <c r="F711" s="19">
        <v>3285</v>
      </c>
      <c r="G711" s="6">
        <v>20844</v>
      </c>
      <c r="H711" s="6">
        <v>20810.8</v>
      </c>
      <c r="I711" s="99">
        <f t="shared" si="12"/>
        <v>99.8407215505661</v>
      </c>
    </row>
    <row r="712" spans="2:9" ht="13.5" customHeight="1">
      <c r="B712" s="21" t="s">
        <v>667</v>
      </c>
      <c r="C712" s="26"/>
      <c r="D712" s="26"/>
      <c r="E712" s="29" t="s">
        <v>668</v>
      </c>
      <c r="F712" s="23">
        <f>SUBTOTAL(9,F711:F711)</f>
        <v>3285</v>
      </c>
      <c r="G712" s="7">
        <f>SUBTOTAL(9,G711:G711)</f>
        <v>20844</v>
      </c>
      <c r="H712" s="7">
        <f>SUBTOTAL(9,H711:H711)</f>
        <v>20810.8</v>
      </c>
      <c r="I712" s="101">
        <f t="shared" si="12"/>
        <v>99.8407215505661</v>
      </c>
    </row>
    <row r="713" spans="1:9" ht="12" customHeight="1">
      <c r="A713" s="26">
        <v>1517</v>
      </c>
      <c r="B713" s="26" t="s">
        <v>1557</v>
      </c>
      <c r="C713" s="26">
        <v>5331</v>
      </c>
      <c r="D713" s="26" t="s">
        <v>779</v>
      </c>
      <c r="E713" s="28" t="s">
        <v>1530</v>
      </c>
      <c r="F713" s="19">
        <v>4159</v>
      </c>
      <c r="G713" s="6">
        <v>19584</v>
      </c>
      <c r="H713" s="6">
        <v>19584</v>
      </c>
      <c r="I713" s="99">
        <f t="shared" si="12"/>
        <v>100</v>
      </c>
    </row>
    <row r="714" spans="1:9" ht="13.5" customHeight="1">
      <c r="A714" s="26"/>
      <c r="B714" s="21" t="s">
        <v>669</v>
      </c>
      <c r="C714" s="26"/>
      <c r="D714" s="26"/>
      <c r="E714" s="29" t="s">
        <v>670</v>
      </c>
      <c r="F714" s="23">
        <f>SUBTOTAL(9,F713:F713)</f>
        <v>4159</v>
      </c>
      <c r="G714" s="7">
        <f>SUBTOTAL(9,G713:G713)</f>
        <v>19584</v>
      </c>
      <c r="H714" s="7">
        <f>SUBTOTAL(9,H713:H713)</f>
        <v>19584</v>
      </c>
      <c r="I714" s="101">
        <f t="shared" si="12"/>
        <v>100</v>
      </c>
    </row>
    <row r="715" spans="1:9" ht="12" customHeight="1">
      <c r="A715" s="26">
        <v>1518</v>
      </c>
      <c r="B715" s="26" t="s">
        <v>1558</v>
      </c>
      <c r="C715" s="26">
        <v>5331</v>
      </c>
      <c r="D715" s="26" t="s">
        <v>779</v>
      </c>
      <c r="E715" s="28" t="s">
        <v>1530</v>
      </c>
      <c r="F715" s="19">
        <v>2806</v>
      </c>
      <c r="G715" s="6">
        <v>12990</v>
      </c>
      <c r="H715" s="6">
        <v>12990</v>
      </c>
      <c r="I715" s="99">
        <f t="shared" si="12"/>
        <v>100</v>
      </c>
    </row>
    <row r="716" spans="2:9" ht="13.5" customHeight="1">
      <c r="B716" s="21" t="s">
        <v>671</v>
      </c>
      <c r="C716" s="26"/>
      <c r="D716" s="26"/>
      <c r="E716" s="29" t="s">
        <v>1559</v>
      </c>
      <c r="F716" s="23">
        <f>SUBTOTAL(9,F715:F715)</f>
        <v>2806</v>
      </c>
      <c r="G716" s="7">
        <f>SUBTOTAL(9,G715:G715)</f>
        <v>12990</v>
      </c>
      <c r="H716" s="7">
        <f>SUBTOTAL(9,H715:H715)</f>
        <v>12990</v>
      </c>
      <c r="I716" s="101">
        <f t="shared" si="12"/>
        <v>100</v>
      </c>
    </row>
    <row r="717" spans="1:9" ht="12" customHeight="1">
      <c r="A717" s="26">
        <v>1519</v>
      </c>
      <c r="B717" s="26" t="s">
        <v>1560</v>
      </c>
      <c r="C717" s="26">
        <v>5331</v>
      </c>
      <c r="D717" s="26" t="s">
        <v>779</v>
      </c>
      <c r="E717" s="28" t="s">
        <v>1530</v>
      </c>
      <c r="F717" s="19">
        <v>3167</v>
      </c>
      <c r="G717" s="6">
        <v>16724</v>
      </c>
      <c r="H717" s="6">
        <v>16682.2</v>
      </c>
      <c r="I717" s="99">
        <f t="shared" si="12"/>
        <v>99.75005979430759</v>
      </c>
    </row>
    <row r="718" spans="1:9" ht="13.5" customHeight="1">
      <c r="A718" s="27"/>
      <c r="B718" s="21" t="s">
        <v>1561</v>
      </c>
      <c r="C718" s="26"/>
      <c r="D718" s="26"/>
      <c r="E718" s="29" t="s">
        <v>612</v>
      </c>
      <c r="F718" s="23">
        <f>SUBTOTAL(9,F717:F717)</f>
        <v>3167</v>
      </c>
      <c r="G718" s="7">
        <f>SUBTOTAL(9,G717:G717)</f>
        <v>16724</v>
      </c>
      <c r="H718" s="7">
        <f>SUBTOTAL(9,H717:H717)</f>
        <v>16682.2</v>
      </c>
      <c r="I718" s="101">
        <f t="shared" si="12"/>
        <v>99.75005979430759</v>
      </c>
    </row>
    <row r="719" spans="1:9" ht="12" customHeight="1">
      <c r="A719" s="26">
        <v>1520</v>
      </c>
      <c r="B719" s="26" t="s">
        <v>1562</v>
      </c>
      <c r="C719" s="26">
        <v>5331</v>
      </c>
      <c r="D719" s="26" t="s">
        <v>779</v>
      </c>
      <c r="E719" s="28" t="s">
        <v>1530</v>
      </c>
      <c r="F719" s="19">
        <v>2361</v>
      </c>
      <c r="G719" s="6">
        <v>18664</v>
      </c>
      <c r="H719" s="6">
        <v>18664</v>
      </c>
      <c r="I719" s="99">
        <f t="shared" si="12"/>
        <v>100</v>
      </c>
    </row>
    <row r="720" spans="1:9" ht="13.5" customHeight="1">
      <c r="A720" s="27"/>
      <c r="B720" s="21" t="s">
        <v>672</v>
      </c>
      <c r="C720" s="26"/>
      <c r="D720" s="26"/>
      <c r="E720" s="29" t="s">
        <v>613</v>
      </c>
      <c r="F720" s="23">
        <f>SUBTOTAL(9,F719:F719)</f>
        <v>2361</v>
      </c>
      <c r="G720" s="7">
        <f>SUBTOTAL(9,G719:G719)</f>
        <v>18664</v>
      </c>
      <c r="H720" s="7">
        <f>SUBTOTAL(9,H719:H719)</f>
        <v>18664</v>
      </c>
      <c r="I720" s="101">
        <f t="shared" si="12"/>
        <v>100</v>
      </c>
    </row>
    <row r="721" spans="1:9" ht="12" customHeight="1">
      <c r="A721" s="26">
        <v>1521</v>
      </c>
      <c r="B721" s="26" t="s">
        <v>1563</v>
      </c>
      <c r="C721" s="26">
        <v>5331</v>
      </c>
      <c r="D721" s="26" t="s">
        <v>779</v>
      </c>
      <c r="E721" s="28" t="s">
        <v>1530</v>
      </c>
      <c r="F721" s="78">
        <v>5162</v>
      </c>
      <c r="G721" s="95">
        <v>19034</v>
      </c>
      <c r="H721" s="95">
        <v>19024.9</v>
      </c>
      <c r="I721" s="99">
        <f t="shared" si="12"/>
        <v>99.95219081643376</v>
      </c>
    </row>
    <row r="722" spans="1:9" ht="13.5" customHeight="1">
      <c r="A722" s="27"/>
      <c r="B722" s="21" t="s">
        <v>673</v>
      </c>
      <c r="C722" s="26"/>
      <c r="D722" s="26"/>
      <c r="E722" s="29" t="s">
        <v>1430</v>
      </c>
      <c r="F722" s="23">
        <f>SUBTOTAL(9,F721:F721)</f>
        <v>5162</v>
      </c>
      <c r="G722" s="7">
        <f>SUBTOTAL(9,G721:G721)</f>
        <v>19034</v>
      </c>
      <c r="H722" s="7">
        <f>SUBTOTAL(9,H721:H721)</f>
        <v>19024.9</v>
      </c>
      <c r="I722" s="101">
        <f t="shared" si="12"/>
        <v>99.95219081643376</v>
      </c>
    </row>
    <row r="723" spans="1:9" ht="12" customHeight="1">
      <c r="A723" s="26">
        <v>1522</v>
      </c>
      <c r="B723" s="26" t="s">
        <v>1564</v>
      </c>
      <c r="C723" s="26">
        <v>5331</v>
      </c>
      <c r="D723" s="26" t="s">
        <v>779</v>
      </c>
      <c r="E723" s="28" t="s">
        <v>1530</v>
      </c>
      <c r="F723" s="78">
        <v>2622</v>
      </c>
      <c r="G723" s="95">
        <v>16445</v>
      </c>
      <c r="H723" s="95">
        <v>16424.6</v>
      </c>
      <c r="I723" s="99">
        <f t="shared" si="12"/>
        <v>99.8759501368197</v>
      </c>
    </row>
    <row r="724" spans="1:9" ht="13.5" customHeight="1">
      <c r="A724" s="27"/>
      <c r="B724" s="21" t="s">
        <v>674</v>
      </c>
      <c r="C724" s="26"/>
      <c r="D724" s="26"/>
      <c r="E724" s="29" t="s">
        <v>614</v>
      </c>
      <c r="F724" s="23">
        <f>SUBTOTAL(9,F723:F723)</f>
        <v>2622</v>
      </c>
      <c r="G724" s="7">
        <f>SUBTOTAL(9,G723:G723)</f>
        <v>16445</v>
      </c>
      <c r="H724" s="7">
        <f>SUBTOTAL(9,H723:H723)</f>
        <v>16424.6</v>
      </c>
      <c r="I724" s="101">
        <f t="shared" si="12"/>
        <v>99.8759501368197</v>
      </c>
    </row>
    <row r="725" spans="1:9" ht="12" customHeight="1">
      <c r="A725" s="26">
        <v>1523</v>
      </c>
      <c r="B725" s="26" t="s">
        <v>1565</v>
      </c>
      <c r="C725" s="26">
        <v>5331</v>
      </c>
      <c r="D725" s="26" t="s">
        <v>796</v>
      </c>
      <c r="E725" s="28" t="s">
        <v>1530</v>
      </c>
      <c r="F725" s="19">
        <v>1086</v>
      </c>
      <c r="G725" s="6">
        <v>4376</v>
      </c>
      <c r="H725" s="6">
        <v>4376</v>
      </c>
      <c r="I725" s="99">
        <f t="shared" si="12"/>
        <v>100</v>
      </c>
    </row>
    <row r="726" spans="1:9" ht="13.5" customHeight="1">
      <c r="A726" s="27"/>
      <c r="B726" s="21" t="s">
        <v>675</v>
      </c>
      <c r="C726" s="26"/>
      <c r="D726" s="26"/>
      <c r="E726" s="29" t="s">
        <v>625</v>
      </c>
      <c r="F726" s="23">
        <f>SUBTOTAL(9,F725:F725)</f>
        <v>1086</v>
      </c>
      <c r="G726" s="7">
        <f>SUBTOTAL(9,G725:G725)</f>
        <v>4376</v>
      </c>
      <c r="H726" s="7">
        <f>SUBTOTAL(9,H725:H725)</f>
        <v>4376</v>
      </c>
      <c r="I726" s="101">
        <f t="shared" si="12"/>
        <v>100</v>
      </c>
    </row>
    <row r="727" spans="1:9" ht="12" customHeight="1">
      <c r="A727" s="26">
        <v>1524</v>
      </c>
      <c r="B727" s="26">
        <v>230</v>
      </c>
      <c r="C727" s="26">
        <v>5331</v>
      </c>
      <c r="D727" s="26">
        <v>3111</v>
      </c>
      <c r="E727" s="28" t="s">
        <v>1530</v>
      </c>
      <c r="F727" s="19">
        <v>728</v>
      </c>
      <c r="G727" s="6">
        <v>4497</v>
      </c>
      <c r="H727" s="6">
        <v>4497</v>
      </c>
      <c r="I727" s="99">
        <f t="shared" si="12"/>
        <v>100</v>
      </c>
    </row>
    <row r="728" spans="1:9" ht="13.5" customHeight="1">
      <c r="A728" s="27"/>
      <c r="B728" s="21" t="s">
        <v>686</v>
      </c>
      <c r="C728" s="26"/>
      <c r="D728" s="26"/>
      <c r="E728" s="29" t="s">
        <v>799</v>
      </c>
      <c r="F728" s="23">
        <f>SUBTOTAL(9,F727:F727)</f>
        <v>728</v>
      </c>
      <c r="G728" s="7">
        <f>SUBTOTAL(9,G727:G727)</f>
        <v>4497</v>
      </c>
      <c r="H728" s="7">
        <f>SUBTOTAL(9,H727:H727)</f>
        <v>4497</v>
      </c>
      <c r="I728" s="101">
        <f t="shared" si="12"/>
        <v>100</v>
      </c>
    </row>
    <row r="729" spans="1:9" ht="12" customHeight="1">
      <c r="A729" s="26">
        <v>1525</v>
      </c>
      <c r="B729" s="26">
        <v>231</v>
      </c>
      <c r="C729" s="26">
        <v>5331</v>
      </c>
      <c r="D729" s="26">
        <v>3111</v>
      </c>
      <c r="E729" s="28" t="s">
        <v>1530</v>
      </c>
      <c r="F729" s="19">
        <v>1300</v>
      </c>
      <c r="G729" s="6">
        <v>7681</v>
      </c>
      <c r="H729" s="6">
        <v>7681</v>
      </c>
      <c r="I729" s="99">
        <f t="shared" si="12"/>
        <v>100</v>
      </c>
    </row>
    <row r="730" spans="1:9" ht="13.5" customHeight="1">
      <c r="A730" s="27"/>
      <c r="B730" s="21" t="s">
        <v>687</v>
      </c>
      <c r="C730" s="26"/>
      <c r="D730" s="26"/>
      <c r="E730" s="29" t="s">
        <v>1473</v>
      </c>
      <c r="F730" s="23">
        <f>SUBTOTAL(9,F729:F729)</f>
        <v>1300</v>
      </c>
      <c r="G730" s="7">
        <f>SUBTOTAL(9,G729:G729)</f>
        <v>7681</v>
      </c>
      <c r="H730" s="7">
        <f>SUBTOTAL(9,H729:H729)</f>
        <v>7681</v>
      </c>
      <c r="I730" s="101">
        <f t="shared" si="12"/>
        <v>100</v>
      </c>
    </row>
    <row r="731" spans="1:9" ht="12" customHeight="1">
      <c r="A731" s="26">
        <v>1526</v>
      </c>
      <c r="B731" s="26">
        <v>232</v>
      </c>
      <c r="C731" s="26">
        <v>5331</v>
      </c>
      <c r="D731" s="26">
        <v>3111</v>
      </c>
      <c r="E731" s="28" t="s">
        <v>1530</v>
      </c>
      <c r="F731" s="19">
        <v>852</v>
      </c>
      <c r="G731" s="6">
        <v>4503.5</v>
      </c>
      <c r="H731" s="6">
        <v>4503.5</v>
      </c>
      <c r="I731" s="99">
        <f t="shared" si="12"/>
        <v>100</v>
      </c>
    </row>
    <row r="732" spans="1:9" ht="13.5" customHeight="1">
      <c r="A732" s="27"/>
      <c r="B732" s="21" t="s">
        <v>688</v>
      </c>
      <c r="C732" s="26"/>
      <c r="D732" s="26"/>
      <c r="E732" s="29" t="s">
        <v>794</v>
      </c>
      <c r="F732" s="23">
        <f>SUBTOTAL(9,F731:F731)</f>
        <v>852</v>
      </c>
      <c r="G732" s="7">
        <f>SUBTOTAL(9,G731:G731)</f>
        <v>4503.5</v>
      </c>
      <c r="H732" s="7">
        <f>SUBTOTAL(9,H731:H731)</f>
        <v>4503.5</v>
      </c>
      <c r="I732" s="101">
        <f t="shared" si="12"/>
        <v>100</v>
      </c>
    </row>
    <row r="733" spans="1:9" ht="12" customHeight="1">
      <c r="A733" s="26">
        <v>1527</v>
      </c>
      <c r="B733" s="26">
        <v>233</v>
      </c>
      <c r="C733" s="26">
        <v>5331</v>
      </c>
      <c r="D733" s="26">
        <v>3111</v>
      </c>
      <c r="E733" s="28" t="s">
        <v>1530</v>
      </c>
      <c r="F733" s="19">
        <v>645</v>
      </c>
      <c r="G733" s="6">
        <v>4405</v>
      </c>
      <c r="H733" s="6">
        <v>4405</v>
      </c>
      <c r="I733" s="99">
        <f t="shared" si="12"/>
        <v>100</v>
      </c>
    </row>
    <row r="734" spans="1:9" ht="13.5" customHeight="1">
      <c r="A734" s="54"/>
      <c r="B734" s="21" t="s">
        <v>693</v>
      </c>
      <c r="C734" s="26"/>
      <c r="D734" s="26"/>
      <c r="E734" s="29" t="s">
        <v>797</v>
      </c>
      <c r="F734" s="23">
        <f>SUBTOTAL(9,F733:F733)</f>
        <v>645</v>
      </c>
      <c r="G734" s="7">
        <f>SUBTOTAL(9,G733:G733)</f>
        <v>4405</v>
      </c>
      <c r="H734" s="7">
        <f>SUBTOTAL(9,H733:H733)</f>
        <v>4405</v>
      </c>
      <c r="I734" s="101">
        <f t="shared" si="12"/>
        <v>100</v>
      </c>
    </row>
    <row r="735" spans="1:9" ht="12" customHeight="1">
      <c r="A735" s="26">
        <v>1528</v>
      </c>
      <c r="B735" s="26">
        <v>234</v>
      </c>
      <c r="C735" s="26">
        <v>5331</v>
      </c>
      <c r="D735" s="26">
        <v>3111</v>
      </c>
      <c r="E735" s="28" t="s">
        <v>1530</v>
      </c>
      <c r="F735" s="19">
        <v>913</v>
      </c>
      <c r="G735" s="6">
        <v>4205</v>
      </c>
      <c r="H735" s="6">
        <v>4205</v>
      </c>
      <c r="I735" s="99">
        <f t="shared" si="12"/>
        <v>100</v>
      </c>
    </row>
    <row r="736" spans="1:9" ht="13.5" customHeight="1">
      <c r="A736" s="27"/>
      <c r="B736" s="21" t="s">
        <v>694</v>
      </c>
      <c r="C736" s="26"/>
      <c r="D736" s="26"/>
      <c r="E736" s="29" t="s">
        <v>798</v>
      </c>
      <c r="F736" s="23">
        <f>SUBTOTAL(9,F735:F735)</f>
        <v>913</v>
      </c>
      <c r="G736" s="7">
        <f>SUBTOTAL(9,G735:G735)</f>
        <v>4205</v>
      </c>
      <c r="H736" s="7">
        <f>SUBTOTAL(9,H735:H735)</f>
        <v>4205</v>
      </c>
      <c r="I736" s="101">
        <f t="shared" si="12"/>
        <v>100</v>
      </c>
    </row>
    <row r="737" spans="1:9" ht="12" customHeight="1">
      <c r="A737" s="26">
        <v>1529</v>
      </c>
      <c r="B737" s="26">
        <v>235</v>
      </c>
      <c r="C737" s="26">
        <v>5331</v>
      </c>
      <c r="D737" s="26">
        <v>3111</v>
      </c>
      <c r="E737" s="28" t="s">
        <v>1530</v>
      </c>
      <c r="F737" s="19">
        <v>523</v>
      </c>
      <c r="G737" s="6">
        <v>3488</v>
      </c>
      <c r="H737" s="6">
        <v>3488</v>
      </c>
      <c r="I737" s="99">
        <f t="shared" si="12"/>
        <v>100</v>
      </c>
    </row>
    <row r="738" spans="1:9" ht="13.5" customHeight="1">
      <c r="A738" s="27"/>
      <c r="B738" s="77" t="s">
        <v>695</v>
      </c>
      <c r="C738" s="26"/>
      <c r="D738" s="26"/>
      <c r="E738" s="29" t="s">
        <v>1474</v>
      </c>
      <c r="F738" s="23">
        <f>SUBTOTAL(9,F737:F737)</f>
        <v>523</v>
      </c>
      <c r="G738" s="7">
        <f>SUBTOTAL(9,G737:G737)</f>
        <v>3488</v>
      </c>
      <c r="H738" s="7">
        <f>SUBTOTAL(9,H737:H737)</f>
        <v>3488</v>
      </c>
      <c r="I738" s="101">
        <f t="shared" si="12"/>
        <v>100</v>
      </c>
    </row>
    <row r="739" spans="1:9" ht="12" customHeight="1">
      <c r="A739" s="26">
        <v>1530</v>
      </c>
      <c r="B739" s="26">
        <v>236</v>
      </c>
      <c r="C739" s="26">
        <v>5331</v>
      </c>
      <c r="D739" s="26">
        <v>3113</v>
      </c>
      <c r="E739" s="28" t="s">
        <v>1530</v>
      </c>
      <c r="F739" s="78">
        <v>754</v>
      </c>
      <c r="G739" s="95">
        <v>4278</v>
      </c>
      <c r="H739" s="95">
        <v>4275</v>
      </c>
      <c r="I739" s="99">
        <f t="shared" si="12"/>
        <v>99.92987377279103</v>
      </c>
    </row>
    <row r="740" spans="1:9" ht="13.5" customHeight="1">
      <c r="A740" s="27"/>
      <c r="B740" s="21" t="s">
        <v>696</v>
      </c>
      <c r="C740" s="26"/>
      <c r="D740" s="26"/>
      <c r="E740" s="29" t="s">
        <v>1431</v>
      </c>
      <c r="F740" s="23">
        <f>SUBTOTAL(9,F739:F739)</f>
        <v>754</v>
      </c>
      <c r="G740" s="7">
        <f>SUBTOTAL(9,G739:G739)</f>
        <v>4278</v>
      </c>
      <c r="H740" s="7">
        <f>SUBTOTAL(9,H739:H739)</f>
        <v>4275</v>
      </c>
      <c r="I740" s="101">
        <f t="shared" si="12"/>
        <v>99.92987377279103</v>
      </c>
    </row>
    <row r="741" spans="1:9" ht="12" customHeight="1">
      <c r="A741" s="26">
        <v>1531</v>
      </c>
      <c r="B741" s="26">
        <v>237</v>
      </c>
      <c r="C741" s="26">
        <v>5331</v>
      </c>
      <c r="D741" s="26">
        <v>3113</v>
      </c>
      <c r="E741" s="28" t="s">
        <v>1530</v>
      </c>
      <c r="F741" s="78">
        <v>1675</v>
      </c>
      <c r="G741" s="95">
        <v>6341</v>
      </c>
      <c r="H741" s="95">
        <v>6338.2</v>
      </c>
      <c r="I741" s="99">
        <f t="shared" si="12"/>
        <v>99.95584292698312</v>
      </c>
    </row>
    <row r="742" spans="1:9" ht="13.5" customHeight="1">
      <c r="A742" s="27"/>
      <c r="B742" s="21" t="s">
        <v>697</v>
      </c>
      <c r="C742" s="26"/>
      <c r="D742" s="26"/>
      <c r="E742" s="29" t="s">
        <v>1432</v>
      </c>
      <c r="F742" s="23">
        <f>SUBTOTAL(9,F741:F741)</f>
        <v>1675</v>
      </c>
      <c r="G742" s="7">
        <f>SUBTOTAL(9,G741:G741)</f>
        <v>6341</v>
      </c>
      <c r="H742" s="7">
        <f>SUBTOTAL(9,H741:H741)</f>
        <v>6338.2</v>
      </c>
      <c r="I742" s="101">
        <f t="shared" si="12"/>
        <v>99.95584292698312</v>
      </c>
    </row>
    <row r="743" spans="1:9" ht="12" customHeight="1">
      <c r="A743" s="26">
        <v>1532</v>
      </c>
      <c r="B743" s="26">
        <v>238</v>
      </c>
      <c r="C743" s="26">
        <v>5331</v>
      </c>
      <c r="D743" s="26" t="s">
        <v>796</v>
      </c>
      <c r="E743" s="28" t="s">
        <v>1530</v>
      </c>
      <c r="F743" s="19">
        <v>760</v>
      </c>
      <c r="G743" s="6">
        <v>3523</v>
      </c>
      <c r="H743" s="6">
        <v>3523</v>
      </c>
      <c r="I743" s="99">
        <f t="shared" si="12"/>
        <v>100</v>
      </c>
    </row>
    <row r="744" spans="1:9" ht="13.5" customHeight="1">
      <c r="A744" s="26"/>
      <c r="B744" s="21" t="s">
        <v>698</v>
      </c>
      <c r="C744" s="26"/>
      <c r="D744" s="26"/>
      <c r="E744" s="29" t="s">
        <v>800</v>
      </c>
      <c r="F744" s="23">
        <f>SUBTOTAL(9,F743:F743)</f>
        <v>760</v>
      </c>
      <c r="G744" s="7">
        <f>SUBTOTAL(9,G743:G743)</f>
        <v>3523</v>
      </c>
      <c r="H744" s="7">
        <f>SUBTOTAL(9,H743:H743)</f>
        <v>3523</v>
      </c>
      <c r="I744" s="101">
        <f t="shared" si="12"/>
        <v>100</v>
      </c>
    </row>
    <row r="745" spans="1:9" ht="12" customHeight="1">
      <c r="A745" s="26">
        <v>1533</v>
      </c>
      <c r="B745" s="26" t="s">
        <v>676</v>
      </c>
      <c r="C745" s="26">
        <v>5331</v>
      </c>
      <c r="D745" s="26">
        <v>3539</v>
      </c>
      <c r="E745" s="28" t="s">
        <v>1530</v>
      </c>
      <c r="F745" s="19">
        <v>12800</v>
      </c>
      <c r="G745" s="6">
        <v>13160</v>
      </c>
      <c r="H745" s="6">
        <v>13160</v>
      </c>
      <c r="I745" s="99">
        <f t="shared" si="12"/>
        <v>100</v>
      </c>
    </row>
    <row r="746" spans="1:33" s="58" customFormat="1" ht="13.5" customHeight="1">
      <c r="A746" s="27"/>
      <c r="B746" s="55" t="s">
        <v>677</v>
      </c>
      <c r="C746" s="449"/>
      <c r="D746" s="449"/>
      <c r="E746" s="56" t="s">
        <v>871</v>
      </c>
      <c r="F746" s="57">
        <f>SUBTOTAL(9,F745:F745)</f>
        <v>12800</v>
      </c>
      <c r="G746" s="96">
        <f>SUBTOTAL(9,G745:G745)</f>
        <v>13160</v>
      </c>
      <c r="H746" s="96">
        <f>SUBTOTAL(9,H745:H745)</f>
        <v>13160</v>
      </c>
      <c r="I746" s="101">
        <f t="shared" si="12"/>
        <v>100</v>
      </c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</row>
    <row r="747" spans="1:9" ht="12" customHeight="1">
      <c r="A747" s="26">
        <v>1534</v>
      </c>
      <c r="B747" s="26" t="s">
        <v>678</v>
      </c>
      <c r="C747" s="26">
        <v>5331</v>
      </c>
      <c r="D747" s="449">
        <v>4317</v>
      </c>
      <c r="E747" s="28" t="s">
        <v>1530</v>
      </c>
      <c r="F747" s="19">
        <v>23580</v>
      </c>
      <c r="G747" s="6">
        <v>23759</v>
      </c>
      <c r="H747" s="6">
        <v>23759</v>
      </c>
      <c r="I747" s="99">
        <f t="shared" si="12"/>
        <v>100</v>
      </c>
    </row>
    <row r="748" spans="1:9" ht="13.5" customHeight="1">
      <c r="A748" s="27"/>
      <c r="B748" s="21" t="s">
        <v>679</v>
      </c>
      <c r="C748" s="26"/>
      <c r="D748" s="26"/>
      <c r="E748" s="29" t="s">
        <v>872</v>
      </c>
      <c r="F748" s="23">
        <f>SUBTOTAL(9,F747:F747)</f>
        <v>23580</v>
      </c>
      <c r="G748" s="7">
        <f>SUBTOTAL(9,G747:G747)</f>
        <v>23759</v>
      </c>
      <c r="H748" s="7">
        <f>SUBTOTAL(9,H747:H747)</f>
        <v>23759</v>
      </c>
      <c r="I748" s="101">
        <f t="shared" si="12"/>
        <v>100</v>
      </c>
    </row>
    <row r="749" spans="1:9" ht="12" customHeight="1">
      <c r="A749" s="26">
        <v>1535</v>
      </c>
      <c r="B749" s="26" t="s">
        <v>1566</v>
      </c>
      <c r="C749" s="26">
        <v>5331</v>
      </c>
      <c r="D749" s="26">
        <v>4317</v>
      </c>
      <c r="E749" s="28" t="s">
        <v>1530</v>
      </c>
      <c r="F749" s="19">
        <v>7525</v>
      </c>
      <c r="G749" s="6">
        <v>7578</v>
      </c>
      <c r="H749" s="6">
        <v>7578</v>
      </c>
      <c r="I749" s="99">
        <f t="shared" si="12"/>
        <v>100</v>
      </c>
    </row>
    <row r="750" spans="2:9" ht="13.5" customHeight="1">
      <c r="B750" s="21" t="s">
        <v>1567</v>
      </c>
      <c r="C750" s="26"/>
      <c r="D750" s="26"/>
      <c r="E750" s="29" t="s">
        <v>873</v>
      </c>
      <c r="F750" s="23">
        <f>SUBTOTAL(9,F749:F749)</f>
        <v>7525</v>
      </c>
      <c r="G750" s="7">
        <f>SUBTOTAL(9,G749:G749)</f>
        <v>7578</v>
      </c>
      <c r="H750" s="7">
        <f>SUBTOTAL(9,H749:H749)</f>
        <v>7578</v>
      </c>
      <c r="I750" s="101">
        <f t="shared" si="12"/>
        <v>100</v>
      </c>
    </row>
    <row r="751" spans="1:9" ht="12" customHeight="1">
      <c r="A751" s="26">
        <v>1648</v>
      </c>
      <c r="B751" s="26">
        <v>266</v>
      </c>
      <c r="C751" s="26">
        <v>5331</v>
      </c>
      <c r="D751" s="449">
        <v>4317</v>
      </c>
      <c r="E751" s="28" t="s">
        <v>1530</v>
      </c>
      <c r="F751" s="19">
        <v>0</v>
      </c>
      <c r="G751" s="6">
        <v>200.5</v>
      </c>
      <c r="H751" s="6">
        <v>200.5</v>
      </c>
      <c r="I751" s="99">
        <f>(H751/G751)*100</f>
        <v>100</v>
      </c>
    </row>
    <row r="752" spans="1:9" ht="13.5" customHeight="1">
      <c r="A752" s="27"/>
      <c r="B752" s="21" t="s">
        <v>1125</v>
      </c>
      <c r="C752" s="26"/>
      <c r="D752" s="26"/>
      <c r="E752" s="29" t="s">
        <v>1126</v>
      </c>
      <c r="F752" s="23">
        <f>SUBTOTAL(9,F751:F751)</f>
        <v>0</v>
      </c>
      <c r="G752" s="7">
        <f>SUBTOTAL(9,G751:G751)</f>
        <v>200.5</v>
      </c>
      <c r="H752" s="7">
        <f>SUBTOTAL(9,H751:H751)</f>
        <v>200.5</v>
      </c>
      <c r="I752" s="101">
        <f>(H752/G752)*100</f>
        <v>100</v>
      </c>
    </row>
    <row r="753" spans="1:9" ht="12" customHeight="1">
      <c r="A753" s="26">
        <v>1536</v>
      </c>
      <c r="B753" s="26" t="s">
        <v>1568</v>
      </c>
      <c r="C753" s="26">
        <v>5331</v>
      </c>
      <c r="D753" s="26" t="s">
        <v>1569</v>
      </c>
      <c r="E753" s="28" t="s">
        <v>1530</v>
      </c>
      <c r="F753" s="19">
        <v>54000</v>
      </c>
      <c r="G753" s="6">
        <v>57641.4</v>
      </c>
      <c r="H753" s="6">
        <v>57641.4</v>
      </c>
      <c r="I753" s="99">
        <f t="shared" si="12"/>
        <v>100</v>
      </c>
    </row>
    <row r="754" spans="2:9" ht="13.5" customHeight="1">
      <c r="B754" s="21" t="s">
        <v>684</v>
      </c>
      <c r="C754" s="26"/>
      <c r="D754" s="26"/>
      <c r="E754" s="29" t="s">
        <v>615</v>
      </c>
      <c r="F754" s="23">
        <f>SUBTOTAL(9,F753:F753)</f>
        <v>54000</v>
      </c>
      <c r="G754" s="7">
        <f>SUBTOTAL(9,G753:G753)</f>
        <v>57641.4</v>
      </c>
      <c r="H754" s="7">
        <f>SUBTOTAL(9,H753:H753)</f>
        <v>57641.4</v>
      </c>
      <c r="I754" s="101">
        <f t="shared" si="12"/>
        <v>100</v>
      </c>
    </row>
    <row r="755" spans="1:9" ht="12" customHeight="1">
      <c r="A755" s="28">
        <v>1537</v>
      </c>
      <c r="B755" s="26" t="s">
        <v>1570</v>
      </c>
      <c r="C755" s="26">
        <v>5331</v>
      </c>
      <c r="D755" s="26" t="s">
        <v>1569</v>
      </c>
      <c r="E755" s="28" t="s">
        <v>1530</v>
      </c>
      <c r="F755" s="19">
        <v>5798</v>
      </c>
      <c r="G755" s="6">
        <v>7736.5</v>
      </c>
      <c r="H755" s="6">
        <v>7736.5</v>
      </c>
      <c r="I755" s="99">
        <f t="shared" si="12"/>
        <v>100</v>
      </c>
    </row>
    <row r="756" spans="1:9" ht="13.5" customHeight="1">
      <c r="A756" s="26"/>
      <c r="B756" s="21" t="s">
        <v>685</v>
      </c>
      <c r="C756" s="26"/>
      <c r="D756" s="26"/>
      <c r="E756" s="29" t="s">
        <v>616</v>
      </c>
      <c r="F756" s="23">
        <f>SUBTOTAL(9,F755:F755)</f>
        <v>5798</v>
      </c>
      <c r="G756" s="7">
        <f>SUBTOTAL(9,G755:G755)</f>
        <v>7736.5</v>
      </c>
      <c r="H756" s="7">
        <f>SUBTOTAL(9,H755:H755)</f>
        <v>7736.5</v>
      </c>
      <c r="I756" s="101">
        <f t="shared" si="12"/>
        <v>100</v>
      </c>
    </row>
    <row r="757" spans="1:9" ht="12" customHeight="1">
      <c r="A757" s="26">
        <v>1538</v>
      </c>
      <c r="B757" s="26" t="s">
        <v>1572</v>
      </c>
      <c r="C757" s="26">
        <v>5331</v>
      </c>
      <c r="D757" s="26" t="s">
        <v>1573</v>
      </c>
      <c r="E757" s="28" t="s">
        <v>1530</v>
      </c>
      <c r="F757" s="19">
        <v>788</v>
      </c>
      <c r="G757" s="6">
        <v>3108</v>
      </c>
      <c r="H757" s="6">
        <v>2818.4</v>
      </c>
      <c r="I757" s="99">
        <f t="shared" si="12"/>
        <v>90.68211068211069</v>
      </c>
    </row>
    <row r="758" spans="1:9" ht="13.5" customHeight="1">
      <c r="A758" s="26"/>
      <c r="B758" s="21" t="s">
        <v>680</v>
      </c>
      <c r="C758" s="26"/>
      <c r="D758" s="26"/>
      <c r="E758" s="29" t="s">
        <v>617</v>
      </c>
      <c r="F758" s="23">
        <f>SUBTOTAL(9,F757:F757)</f>
        <v>788</v>
      </c>
      <c r="G758" s="7">
        <f>SUBTOTAL(9,G757:G757)</f>
        <v>3108</v>
      </c>
      <c r="H758" s="7">
        <f>SUBTOTAL(9,H757:H757)</f>
        <v>2818.4</v>
      </c>
      <c r="I758" s="101">
        <f t="shared" si="12"/>
        <v>90.68211068211069</v>
      </c>
    </row>
    <row r="759" spans="1:33" s="9" customFormat="1" ht="12" customHeight="1">
      <c r="A759" s="26">
        <v>1539</v>
      </c>
      <c r="B759" s="26">
        <v>276</v>
      </c>
      <c r="C759" s="26">
        <v>5331</v>
      </c>
      <c r="D759" s="26">
        <v>3639</v>
      </c>
      <c r="E759" s="28" t="s">
        <v>1530</v>
      </c>
      <c r="F759" s="19">
        <v>49212</v>
      </c>
      <c r="G759" s="6">
        <v>51470.8</v>
      </c>
      <c r="H759" s="6">
        <v>51470.8</v>
      </c>
      <c r="I759" s="99">
        <f t="shared" si="12"/>
        <v>100</v>
      </c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</row>
    <row r="760" spans="1:9" ht="13.5" customHeight="1">
      <c r="A760" s="26"/>
      <c r="B760" s="21" t="s">
        <v>907</v>
      </c>
      <c r="C760" s="22"/>
      <c r="D760" s="20"/>
      <c r="E760" s="29" t="s">
        <v>622</v>
      </c>
      <c r="F760" s="23">
        <f>SUBTOTAL(9,F759:F759)</f>
        <v>49212</v>
      </c>
      <c r="G760" s="7">
        <f>SUBTOTAL(9,G759:G759)</f>
        <v>51470.8</v>
      </c>
      <c r="H760" s="7">
        <f>SUBTOTAL(9,H759:H759)</f>
        <v>51470.8</v>
      </c>
      <c r="I760" s="101">
        <f t="shared" si="12"/>
        <v>100</v>
      </c>
    </row>
    <row r="761" spans="1:9" ht="12" customHeight="1">
      <c r="A761" s="26">
        <v>1540</v>
      </c>
      <c r="B761" s="26" t="s">
        <v>1575</v>
      </c>
      <c r="C761" s="26" t="s">
        <v>1576</v>
      </c>
      <c r="D761" s="26" t="s">
        <v>1577</v>
      </c>
      <c r="E761" s="3" t="s">
        <v>993</v>
      </c>
      <c r="F761" s="19">
        <v>157399</v>
      </c>
      <c r="G761" s="6">
        <v>157399</v>
      </c>
      <c r="H761" s="6">
        <v>157399</v>
      </c>
      <c r="I761" s="99">
        <f t="shared" si="12"/>
        <v>100</v>
      </c>
    </row>
    <row r="762" spans="1:33" s="42" customFormat="1" ht="13.5" customHeight="1">
      <c r="A762" s="82"/>
      <c r="B762" s="24" t="s">
        <v>681</v>
      </c>
      <c r="C762" s="674"/>
      <c r="D762" s="304"/>
      <c r="E762" s="25" t="s">
        <v>1580</v>
      </c>
      <c r="F762" s="675">
        <f>SUBTOTAL(9,F761:F761)</f>
        <v>157399</v>
      </c>
      <c r="G762" s="296">
        <f>SUBTOTAL(9,G761:G761)</f>
        <v>157399</v>
      </c>
      <c r="H762" s="296">
        <f>SUBTOTAL(9,H761:H761)</f>
        <v>157399</v>
      </c>
      <c r="I762" s="676">
        <f t="shared" si="12"/>
        <v>100</v>
      </c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</row>
    <row r="763" spans="1:9" ht="12" customHeight="1">
      <c r="A763" s="26">
        <v>1659</v>
      </c>
      <c r="B763" s="26">
        <v>410</v>
      </c>
      <c r="C763" s="26">
        <v>5171</v>
      </c>
      <c r="D763" s="26">
        <v>3322</v>
      </c>
      <c r="E763" s="3" t="s">
        <v>266</v>
      </c>
      <c r="F763" s="19">
        <v>0</v>
      </c>
      <c r="G763" s="6">
        <v>200</v>
      </c>
      <c r="H763" s="6">
        <v>200</v>
      </c>
      <c r="I763" s="99">
        <f t="shared" si="12"/>
        <v>100</v>
      </c>
    </row>
    <row r="764" spans="1:33" s="42" customFormat="1" ht="13.5" customHeight="1" thickBot="1">
      <c r="A764" s="68"/>
      <c r="B764" s="69" t="s">
        <v>682</v>
      </c>
      <c r="C764" s="70"/>
      <c r="D764" s="450"/>
      <c r="E764" s="71" t="s">
        <v>1581</v>
      </c>
      <c r="F764" s="72">
        <f>SUBTOTAL(9,F763:F763)</f>
        <v>0</v>
      </c>
      <c r="G764" s="97">
        <f>SUBTOTAL(9,G763:G763)</f>
        <v>200</v>
      </c>
      <c r="H764" s="97">
        <f>SUBTOTAL(9,H763:H763)</f>
        <v>200</v>
      </c>
      <c r="I764" s="100">
        <f t="shared" si="12"/>
        <v>100</v>
      </c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</row>
    <row r="765" spans="1:33" s="34" customFormat="1" ht="19.5" customHeight="1" thickBot="1" thickTop="1">
      <c r="A765" s="773" t="s">
        <v>690</v>
      </c>
      <c r="B765" s="773"/>
      <c r="C765" s="773"/>
      <c r="D765" s="773"/>
      <c r="E765" s="774"/>
      <c r="F765" s="37">
        <f>SUBTOTAL(9,F5:F762)</f>
        <v>1042824</v>
      </c>
      <c r="G765" s="38">
        <f>SUBTOTAL(9,G5:G764)</f>
        <v>1535584.2999999998</v>
      </c>
      <c r="H765" s="38">
        <f>SUBTOTAL(9,H5:H764)</f>
        <v>1546634.6</v>
      </c>
      <c r="I765" s="446">
        <f t="shared" si="12"/>
        <v>100.71961532818487</v>
      </c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</row>
    <row r="766" spans="7:8" ht="12.75">
      <c r="G766" s="585"/>
      <c r="H766" s="6"/>
    </row>
    <row r="767" ht="12.75">
      <c r="H767" s="431"/>
    </row>
    <row r="768" ht="12.75">
      <c r="H768" s="6"/>
    </row>
    <row r="769" ht="12.75">
      <c r="H769" s="6"/>
    </row>
    <row r="770" ht="12.75">
      <c r="E770" s="431"/>
    </row>
    <row r="771" ht="12.75">
      <c r="E771" s="431"/>
    </row>
    <row r="776" ht="12.75">
      <c r="E776" s="5"/>
    </row>
    <row r="777" ht="12.75">
      <c r="E777" s="5"/>
    </row>
    <row r="778" ht="12.75">
      <c r="E778" s="5"/>
    </row>
  </sheetData>
  <mergeCells count="9">
    <mergeCell ref="A765:E765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&amp;C&amp;"Arial CE,tučné"&amp;12PŘEHLED HOSPODAŘENÍ ZA  &amp;UROK  2003&amp;U  -  BĚŽNÉ VÝDAJE</oddHeader>
    <oddFooter>&amp;C&amp;P&amp;RBěžné výdaje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283"/>
  <sheetViews>
    <sheetView workbookViewId="0" topLeftCell="A33">
      <selection activeCell="H68" sqref="H68"/>
    </sheetView>
  </sheetViews>
  <sheetFormatPr defaultColWidth="9.00390625" defaultRowHeight="12.75"/>
  <cols>
    <col min="1" max="1" width="4.25390625" style="26" customWidth="1"/>
    <col min="2" max="2" width="4.25390625" style="0" customWidth="1"/>
    <col min="3" max="3" width="5.125" style="43" customWidth="1"/>
    <col min="4" max="4" width="4.875" style="43" customWidth="1"/>
    <col min="5" max="5" width="31.25390625" style="9" customWidth="1"/>
    <col min="6" max="6" width="8.75390625" style="0" customWidth="1"/>
    <col min="7" max="7" width="8.75390625" style="431" customWidth="1"/>
    <col min="8" max="8" width="8.75390625" style="5" customWidth="1"/>
    <col min="9" max="9" width="8.75390625" style="0" customWidth="1"/>
    <col min="10" max="13" width="6.00390625" style="0" customWidth="1"/>
    <col min="14" max="14" width="10.75390625" style="0" bestFit="1" customWidth="1"/>
  </cols>
  <sheetData>
    <row r="1" spans="1:42" s="12" customFormat="1" ht="13.5" customHeight="1">
      <c r="A1" s="780" t="s">
        <v>627</v>
      </c>
      <c r="B1" s="781"/>
      <c r="C1" s="781"/>
      <c r="D1" s="781"/>
      <c r="E1" s="782"/>
      <c r="F1" s="780" t="s">
        <v>1592</v>
      </c>
      <c r="G1" s="781"/>
      <c r="H1" s="781"/>
      <c r="I1" s="78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57.75" customHeight="1">
      <c r="A2" s="783" t="s">
        <v>628</v>
      </c>
      <c r="B2" s="786" t="s">
        <v>586</v>
      </c>
      <c r="C2" s="755" t="s">
        <v>629</v>
      </c>
      <c r="D2" s="789" t="s">
        <v>630</v>
      </c>
      <c r="E2" s="764" t="s">
        <v>587</v>
      </c>
      <c r="F2" s="13" t="s">
        <v>1011</v>
      </c>
      <c r="G2" s="84" t="s">
        <v>1012</v>
      </c>
      <c r="H2" s="14" t="s">
        <v>623</v>
      </c>
      <c r="I2" s="767" t="s">
        <v>733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3.75" customHeight="1">
      <c r="A3" s="784"/>
      <c r="B3" s="787"/>
      <c r="C3" s="756"/>
      <c r="D3" s="790"/>
      <c r="E3" s="765"/>
      <c r="F3" s="15"/>
      <c r="G3" s="85"/>
      <c r="H3" s="16"/>
      <c r="I3" s="76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" customFormat="1" ht="10.5" customHeight="1">
      <c r="A4" s="785"/>
      <c r="B4" s="788"/>
      <c r="C4" s="757"/>
      <c r="D4" s="791"/>
      <c r="E4" s="766"/>
      <c r="F4" s="17" t="s">
        <v>631</v>
      </c>
      <c r="G4" s="440" t="s">
        <v>631</v>
      </c>
      <c r="H4" s="18" t="s">
        <v>631</v>
      </c>
      <c r="I4" s="76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9" ht="12" customHeight="1">
      <c r="A5" s="26">
        <v>6057</v>
      </c>
      <c r="B5" s="32">
        <v>100</v>
      </c>
      <c r="C5" s="32">
        <v>6123</v>
      </c>
      <c r="D5" s="32">
        <v>5311</v>
      </c>
      <c r="E5" s="1" t="s">
        <v>1343</v>
      </c>
      <c r="F5" s="19">
        <v>0</v>
      </c>
      <c r="G5" s="6">
        <v>400</v>
      </c>
      <c r="H5" s="6">
        <v>390</v>
      </c>
      <c r="I5" s="99">
        <f>(H5/G5)*100</f>
        <v>97.5</v>
      </c>
    </row>
    <row r="6" spans="2:9" ht="13.5" customHeight="1">
      <c r="B6" s="24" t="s">
        <v>632</v>
      </c>
      <c r="C6" s="82"/>
      <c r="D6" s="82"/>
      <c r="E6" s="25" t="s">
        <v>588</v>
      </c>
      <c r="F6" s="23">
        <f>SUBTOTAL(9,F4:F4)</f>
        <v>0</v>
      </c>
      <c r="G6" s="7">
        <f>SUBTOTAL(9,G5:G5)</f>
        <v>400</v>
      </c>
      <c r="H6" s="7">
        <f>SUBTOTAL(9,H5:H5)</f>
        <v>390</v>
      </c>
      <c r="I6" s="101">
        <f aca="true" t="shared" si="0" ref="I6:I91">(H6/G6)*100</f>
        <v>97.5</v>
      </c>
    </row>
    <row r="7" spans="1:9" ht="12" customHeight="1">
      <c r="A7" s="26">
        <v>6076</v>
      </c>
      <c r="B7" s="32">
        <v>101</v>
      </c>
      <c r="C7" s="32">
        <v>6119</v>
      </c>
      <c r="D7" s="32">
        <v>1037</v>
      </c>
      <c r="E7" s="1" t="s">
        <v>836</v>
      </c>
      <c r="F7" s="19">
        <v>0</v>
      </c>
      <c r="G7" s="6">
        <v>435.5</v>
      </c>
      <c r="H7" s="6">
        <v>370.4</v>
      </c>
      <c r="I7" s="99">
        <f>(H7/G7)*100</f>
        <v>85.05166475315728</v>
      </c>
    </row>
    <row r="8" spans="2:9" ht="13.5" customHeight="1">
      <c r="B8" s="24" t="s">
        <v>859</v>
      </c>
      <c r="C8" s="82"/>
      <c r="D8" s="82"/>
      <c r="E8" s="25" t="s">
        <v>618</v>
      </c>
      <c r="F8" s="23">
        <f>SUBTOTAL(9,F4:F4)</f>
        <v>0</v>
      </c>
      <c r="G8" s="7">
        <f>SUBTOTAL(9,G7:G7)</f>
        <v>435.5</v>
      </c>
      <c r="H8" s="7">
        <f>SUBTOTAL(9,H7:H7)</f>
        <v>370.4</v>
      </c>
      <c r="I8" s="101">
        <f>(H8/G8)*100</f>
        <v>85.05166475315728</v>
      </c>
    </row>
    <row r="9" spans="1:9" ht="12" customHeight="1">
      <c r="A9" s="26">
        <v>6001</v>
      </c>
      <c r="B9" s="32">
        <v>102</v>
      </c>
      <c r="C9" s="32">
        <v>6460</v>
      </c>
      <c r="D9" s="32">
        <v>2121</v>
      </c>
      <c r="E9" s="1" t="s">
        <v>1344</v>
      </c>
      <c r="F9" s="19">
        <v>53600</v>
      </c>
      <c r="G9" s="6">
        <v>53600</v>
      </c>
      <c r="H9" s="6">
        <v>27670.2</v>
      </c>
      <c r="I9" s="99">
        <f t="shared" si="0"/>
        <v>51.62350746268657</v>
      </c>
    </row>
    <row r="10" spans="1:9" ht="12" customHeight="1">
      <c r="A10" s="26">
        <v>6052</v>
      </c>
      <c r="B10" s="32">
        <v>102</v>
      </c>
      <c r="C10" s="32">
        <v>6901</v>
      </c>
      <c r="D10" s="32">
        <v>6409</v>
      </c>
      <c r="E10" s="1" t="s">
        <v>1593</v>
      </c>
      <c r="F10" s="19">
        <v>0</v>
      </c>
      <c r="G10" s="6">
        <v>48.5</v>
      </c>
      <c r="H10" s="6">
        <v>0</v>
      </c>
      <c r="I10" s="99">
        <f t="shared" si="0"/>
        <v>0</v>
      </c>
    </row>
    <row r="11" spans="2:9" ht="13.5" customHeight="1">
      <c r="B11" s="24" t="s">
        <v>633</v>
      </c>
      <c r="C11" s="82"/>
      <c r="D11" s="82"/>
      <c r="E11" s="25" t="s">
        <v>620</v>
      </c>
      <c r="F11" s="23">
        <f>SUBTOTAL(9,F9:F9)</f>
        <v>53600</v>
      </c>
      <c r="G11" s="7">
        <f>SUBTOTAL(9,G9:G10)</f>
        <v>53648.5</v>
      </c>
      <c r="H11" s="7">
        <f>SUBTOTAL(9,H9:H9)</f>
        <v>27670.2</v>
      </c>
      <c r="I11" s="101">
        <f t="shared" si="0"/>
        <v>51.5768381222215</v>
      </c>
    </row>
    <row r="12" spans="1:9" ht="13.5" customHeight="1">
      <c r="A12" s="26">
        <v>6051</v>
      </c>
      <c r="B12" s="32">
        <v>104</v>
      </c>
      <c r="C12" s="32">
        <v>6129</v>
      </c>
      <c r="D12" s="32">
        <v>3324</v>
      </c>
      <c r="E12" s="2" t="s">
        <v>1345</v>
      </c>
      <c r="F12" s="19">
        <v>0</v>
      </c>
      <c r="G12" s="6">
        <v>50</v>
      </c>
      <c r="H12" s="6">
        <v>49.3</v>
      </c>
      <c r="I12" s="99">
        <f t="shared" si="0"/>
        <v>98.6</v>
      </c>
    </row>
    <row r="13" spans="2:9" ht="13.5" customHeight="1">
      <c r="B13" s="24" t="s">
        <v>908</v>
      </c>
      <c r="C13" s="82"/>
      <c r="D13" s="82"/>
      <c r="E13" s="25" t="s">
        <v>17</v>
      </c>
      <c r="F13" s="23">
        <f>SUBTOTAL(9,F12:F12)</f>
        <v>0</v>
      </c>
      <c r="G13" s="7">
        <f>SUBTOTAL(9,G12:G12)</f>
        <v>50</v>
      </c>
      <c r="H13" s="7">
        <f>SUBTOTAL(9,H12:H12)</f>
        <v>49.3</v>
      </c>
      <c r="I13" s="101">
        <f t="shared" si="0"/>
        <v>98.6</v>
      </c>
    </row>
    <row r="14" spans="1:9" ht="12" customHeight="1">
      <c r="A14" s="26">
        <v>6002</v>
      </c>
      <c r="B14" s="32">
        <v>108</v>
      </c>
      <c r="C14" s="32">
        <v>6123</v>
      </c>
      <c r="D14" s="32">
        <v>6171</v>
      </c>
      <c r="E14" s="1" t="s">
        <v>1416</v>
      </c>
      <c r="F14" s="19">
        <v>1200</v>
      </c>
      <c r="G14" s="6">
        <v>1669</v>
      </c>
      <c r="H14" s="6">
        <v>1635.9</v>
      </c>
      <c r="I14" s="99">
        <f t="shared" si="0"/>
        <v>98.01677651288198</v>
      </c>
    </row>
    <row r="15" spans="1:9" ht="12" customHeight="1">
      <c r="A15" s="26">
        <v>6056</v>
      </c>
      <c r="B15" s="32">
        <v>108</v>
      </c>
      <c r="C15" s="32">
        <v>6121</v>
      </c>
      <c r="D15" s="32">
        <v>6171</v>
      </c>
      <c r="E15" s="1" t="s">
        <v>1346</v>
      </c>
      <c r="F15" s="19">
        <v>0</v>
      </c>
      <c r="G15" s="6">
        <v>581</v>
      </c>
      <c r="H15" s="6">
        <v>576.7</v>
      </c>
      <c r="I15" s="99">
        <f t="shared" si="0"/>
        <v>99.25989672977626</v>
      </c>
    </row>
    <row r="16" spans="1:9" ht="12" customHeight="1">
      <c r="A16" s="26">
        <v>6058</v>
      </c>
      <c r="B16" s="32">
        <v>108</v>
      </c>
      <c r="C16" s="32">
        <v>6119</v>
      </c>
      <c r="D16" s="32">
        <v>3744</v>
      </c>
      <c r="E16" s="1" t="s">
        <v>1347</v>
      </c>
      <c r="F16" s="19">
        <v>0</v>
      </c>
      <c r="G16" s="6">
        <v>170</v>
      </c>
      <c r="H16" s="6">
        <v>169.5</v>
      </c>
      <c r="I16" s="99">
        <f t="shared" si="0"/>
        <v>99.70588235294117</v>
      </c>
    </row>
    <row r="17" spans="1:9" ht="12" customHeight="1">
      <c r="A17" s="26">
        <v>6062</v>
      </c>
      <c r="B17" s="32">
        <v>108</v>
      </c>
      <c r="C17" s="32">
        <v>6122</v>
      </c>
      <c r="D17" s="32">
        <v>5212</v>
      </c>
      <c r="E17" s="1" t="s">
        <v>1060</v>
      </c>
      <c r="F17" s="19">
        <v>0</v>
      </c>
      <c r="G17" s="6">
        <v>1990</v>
      </c>
      <c r="H17" s="6">
        <v>1984.3</v>
      </c>
      <c r="I17" s="99">
        <f t="shared" si="0"/>
        <v>99.71356783919599</v>
      </c>
    </row>
    <row r="18" spans="2:9" ht="13.5" customHeight="1">
      <c r="B18" s="21" t="s">
        <v>636</v>
      </c>
      <c r="C18" s="27"/>
      <c r="D18" s="27"/>
      <c r="E18" s="4" t="s">
        <v>591</v>
      </c>
      <c r="F18" s="23">
        <f>SUBTOTAL(9,F14:F14)</f>
        <v>1200</v>
      </c>
      <c r="G18" s="7">
        <f>SUBTOTAL(9,G14:G17)</f>
        <v>4410</v>
      </c>
      <c r="H18" s="7">
        <f>SUBTOTAL(9,H14:H17)</f>
        <v>4366.400000000001</v>
      </c>
      <c r="I18" s="101">
        <f t="shared" si="0"/>
        <v>99.01133786848074</v>
      </c>
    </row>
    <row r="19" spans="1:9" ht="12" customHeight="1">
      <c r="A19" s="26">
        <v>6003</v>
      </c>
      <c r="B19" s="26" t="s">
        <v>637</v>
      </c>
      <c r="C19" s="26" t="s">
        <v>638</v>
      </c>
      <c r="D19" s="26" t="s">
        <v>639</v>
      </c>
      <c r="E19" s="28" t="s">
        <v>1348</v>
      </c>
      <c r="F19" s="19">
        <v>350</v>
      </c>
      <c r="G19" s="6">
        <v>350</v>
      </c>
      <c r="H19" s="6">
        <v>266.4</v>
      </c>
      <c r="I19" s="99">
        <f t="shared" si="0"/>
        <v>76.11428571428571</v>
      </c>
    </row>
    <row r="20" spans="1:9" ht="12" customHeight="1">
      <c r="A20" s="26">
        <v>6004</v>
      </c>
      <c r="B20" s="26" t="s">
        <v>637</v>
      </c>
      <c r="C20" s="26" t="s">
        <v>638</v>
      </c>
      <c r="D20" s="26" t="s">
        <v>639</v>
      </c>
      <c r="E20" s="28" t="s">
        <v>1349</v>
      </c>
      <c r="F20" s="19">
        <v>1000</v>
      </c>
      <c r="G20" s="6">
        <v>815</v>
      </c>
      <c r="H20" s="6">
        <v>0</v>
      </c>
      <c r="I20" s="99">
        <f t="shared" si="0"/>
        <v>0</v>
      </c>
    </row>
    <row r="21" spans="1:9" ht="12" customHeight="1">
      <c r="A21" s="26">
        <v>6005</v>
      </c>
      <c r="B21" s="26" t="s">
        <v>637</v>
      </c>
      <c r="C21" s="26" t="s">
        <v>638</v>
      </c>
      <c r="D21" s="26" t="s">
        <v>639</v>
      </c>
      <c r="E21" s="28" t="s">
        <v>1350</v>
      </c>
      <c r="F21" s="19">
        <v>100</v>
      </c>
      <c r="G21" s="6">
        <v>100</v>
      </c>
      <c r="H21" s="6">
        <v>0</v>
      </c>
      <c r="I21" s="99">
        <f t="shared" si="0"/>
        <v>0</v>
      </c>
    </row>
    <row r="22" spans="1:9" ht="12" customHeight="1">
      <c r="A22" s="26">
        <v>6006</v>
      </c>
      <c r="B22" s="26">
        <v>111</v>
      </c>
      <c r="C22" s="26">
        <v>6119</v>
      </c>
      <c r="D22" s="26">
        <v>3635</v>
      </c>
      <c r="E22" s="28" t="s">
        <v>1351</v>
      </c>
      <c r="F22" s="19">
        <v>170</v>
      </c>
      <c r="G22" s="6">
        <v>886</v>
      </c>
      <c r="H22" s="6">
        <v>720</v>
      </c>
      <c r="I22" s="99">
        <f t="shared" si="0"/>
        <v>81.26410835214448</v>
      </c>
    </row>
    <row r="23" spans="1:9" ht="12" customHeight="1">
      <c r="A23" s="26">
        <v>6007</v>
      </c>
      <c r="B23" s="26">
        <v>111</v>
      </c>
      <c r="C23" s="26">
        <v>6119</v>
      </c>
      <c r="D23" s="26">
        <v>3635</v>
      </c>
      <c r="E23" s="28" t="s">
        <v>1352</v>
      </c>
      <c r="F23" s="19">
        <v>230</v>
      </c>
      <c r="G23" s="6">
        <v>230</v>
      </c>
      <c r="H23" s="6">
        <v>0</v>
      </c>
      <c r="I23" s="99">
        <f t="shared" si="0"/>
        <v>0</v>
      </c>
    </row>
    <row r="24" spans="1:9" ht="12" customHeight="1">
      <c r="A24" s="26">
        <v>6008</v>
      </c>
      <c r="B24" s="26">
        <v>111</v>
      </c>
      <c r="C24" s="26">
        <v>6119</v>
      </c>
      <c r="D24" s="26">
        <v>3635</v>
      </c>
      <c r="E24" s="28" t="s">
        <v>1353</v>
      </c>
      <c r="F24" s="19">
        <v>20</v>
      </c>
      <c r="G24" s="6">
        <v>320</v>
      </c>
      <c r="H24" s="6">
        <v>0</v>
      </c>
      <c r="I24" s="99">
        <f t="shared" si="0"/>
        <v>0</v>
      </c>
    </row>
    <row r="25" spans="1:9" ht="12" customHeight="1">
      <c r="A25" s="26">
        <v>6009</v>
      </c>
      <c r="B25" s="26">
        <v>111</v>
      </c>
      <c r="C25" s="26">
        <v>6119</v>
      </c>
      <c r="D25" s="26">
        <v>3635</v>
      </c>
      <c r="E25" s="28" t="s">
        <v>1354</v>
      </c>
      <c r="F25" s="19">
        <v>100</v>
      </c>
      <c r="G25" s="6">
        <v>285</v>
      </c>
      <c r="H25" s="6">
        <v>283.5</v>
      </c>
      <c r="I25" s="99">
        <f t="shared" si="0"/>
        <v>99.47368421052632</v>
      </c>
    </row>
    <row r="26" spans="1:9" ht="12" customHeight="1">
      <c r="A26" s="26">
        <v>6010</v>
      </c>
      <c r="B26" s="26">
        <v>111</v>
      </c>
      <c r="C26" s="26">
        <v>6119</v>
      </c>
      <c r="D26" s="26">
        <v>3635</v>
      </c>
      <c r="E26" s="28" t="s">
        <v>1355</v>
      </c>
      <c r="F26" s="19">
        <v>270</v>
      </c>
      <c r="G26" s="6">
        <v>270</v>
      </c>
      <c r="H26" s="6">
        <v>246</v>
      </c>
      <c r="I26" s="99">
        <f t="shared" si="0"/>
        <v>91.11111111111111</v>
      </c>
    </row>
    <row r="27" spans="1:9" ht="12" customHeight="1">
      <c r="A27" s="26">
        <v>6011</v>
      </c>
      <c r="B27" s="26">
        <v>111</v>
      </c>
      <c r="C27" s="26">
        <v>6119</v>
      </c>
      <c r="D27" s="26">
        <v>3635</v>
      </c>
      <c r="E27" s="28" t="s">
        <v>1356</v>
      </c>
      <c r="F27" s="19">
        <v>160</v>
      </c>
      <c r="G27" s="6">
        <v>160</v>
      </c>
      <c r="H27" s="6">
        <v>0</v>
      </c>
      <c r="I27" s="99">
        <f t="shared" si="0"/>
        <v>0</v>
      </c>
    </row>
    <row r="28" spans="1:9" ht="12" customHeight="1">
      <c r="A28" s="26">
        <v>6012</v>
      </c>
      <c r="B28" s="26">
        <v>111</v>
      </c>
      <c r="C28" s="26">
        <v>6119</v>
      </c>
      <c r="D28" s="26">
        <v>3635</v>
      </c>
      <c r="E28" s="28" t="s">
        <v>1357</v>
      </c>
      <c r="F28" s="19">
        <v>170</v>
      </c>
      <c r="G28" s="6">
        <v>170</v>
      </c>
      <c r="H28" s="6">
        <v>70</v>
      </c>
      <c r="I28" s="99">
        <f t="shared" si="0"/>
        <v>41.17647058823529</v>
      </c>
    </row>
    <row r="29" spans="1:9" ht="12" customHeight="1">
      <c r="A29" s="26">
        <v>6013</v>
      </c>
      <c r="B29" s="26">
        <v>111</v>
      </c>
      <c r="C29" s="26">
        <v>6119</v>
      </c>
      <c r="D29" s="26">
        <v>3635</v>
      </c>
      <c r="E29" s="28" t="s">
        <v>1358</v>
      </c>
      <c r="F29" s="19">
        <v>120</v>
      </c>
      <c r="G29" s="6">
        <v>124</v>
      </c>
      <c r="H29" s="6">
        <v>123.3</v>
      </c>
      <c r="I29" s="99">
        <f t="shared" si="0"/>
        <v>99.43548387096774</v>
      </c>
    </row>
    <row r="30" spans="1:9" ht="12" customHeight="1">
      <c r="A30" s="26">
        <v>6014</v>
      </c>
      <c r="B30" s="26">
        <v>111</v>
      </c>
      <c r="C30" s="26">
        <v>6119</v>
      </c>
      <c r="D30" s="26">
        <v>3635</v>
      </c>
      <c r="E30" s="28" t="s">
        <v>1359</v>
      </c>
      <c r="F30" s="19">
        <v>120</v>
      </c>
      <c r="G30" s="6">
        <v>120</v>
      </c>
      <c r="H30" s="6">
        <v>0</v>
      </c>
      <c r="I30" s="99">
        <f t="shared" si="0"/>
        <v>0</v>
      </c>
    </row>
    <row r="31" spans="1:9" ht="12" customHeight="1">
      <c r="A31" s="26">
        <v>6015</v>
      </c>
      <c r="B31" s="26">
        <v>111</v>
      </c>
      <c r="C31" s="26">
        <v>6119</v>
      </c>
      <c r="D31" s="26">
        <v>3635</v>
      </c>
      <c r="E31" s="28" t="s">
        <v>1360</v>
      </c>
      <c r="F31" s="19">
        <v>150</v>
      </c>
      <c r="G31" s="6">
        <v>150</v>
      </c>
      <c r="H31" s="6">
        <v>0</v>
      </c>
      <c r="I31" s="99">
        <f t="shared" si="0"/>
        <v>0</v>
      </c>
    </row>
    <row r="32" spans="1:9" ht="12" customHeight="1">
      <c r="A32" s="26">
        <v>6016</v>
      </c>
      <c r="B32" s="26">
        <v>111</v>
      </c>
      <c r="C32" s="26">
        <v>6119</v>
      </c>
      <c r="D32" s="26">
        <v>3635</v>
      </c>
      <c r="E32" s="28" t="s">
        <v>1361</v>
      </c>
      <c r="F32" s="19">
        <v>80</v>
      </c>
      <c r="G32" s="6">
        <v>80</v>
      </c>
      <c r="H32" s="6">
        <v>0</v>
      </c>
      <c r="I32" s="99">
        <f t="shared" si="0"/>
        <v>0</v>
      </c>
    </row>
    <row r="33" spans="1:9" ht="12" customHeight="1">
      <c r="A33" s="26">
        <v>6017</v>
      </c>
      <c r="B33" s="26">
        <v>111</v>
      </c>
      <c r="C33" s="26">
        <v>6119</v>
      </c>
      <c r="D33" s="26">
        <v>3635</v>
      </c>
      <c r="E33" s="28" t="s">
        <v>1362</v>
      </c>
      <c r="F33" s="19">
        <v>160</v>
      </c>
      <c r="G33" s="6">
        <v>160</v>
      </c>
      <c r="H33" s="6">
        <v>0</v>
      </c>
      <c r="I33" s="99">
        <f t="shared" si="0"/>
        <v>0</v>
      </c>
    </row>
    <row r="34" spans="2:9" ht="13.5" customHeight="1">
      <c r="B34" s="21" t="s">
        <v>640</v>
      </c>
      <c r="C34" s="27"/>
      <c r="D34" s="27"/>
      <c r="E34" s="29" t="s">
        <v>1232</v>
      </c>
      <c r="F34" s="23">
        <f>SUBTOTAL(9,F19:F33)</f>
        <v>3200</v>
      </c>
      <c r="G34" s="7">
        <f>SUBTOTAL(9,G19:G33)</f>
        <v>4220</v>
      </c>
      <c r="H34" s="7">
        <f>SUBTOTAL(9,H19:H33)</f>
        <v>1709.2</v>
      </c>
      <c r="I34" s="101">
        <f t="shared" si="0"/>
        <v>40.502369668246445</v>
      </c>
    </row>
    <row r="35" spans="1:9" ht="12.75">
      <c r="A35" s="26">
        <v>603</v>
      </c>
      <c r="B35" s="26">
        <v>112</v>
      </c>
      <c r="C35" s="26">
        <v>6126</v>
      </c>
      <c r="D35" s="26">
        <v>3744</v>
      </c>
      <c r="E35" s="28" t="s">
        <v>1523</v>
      </c>
      <c r="F35" s="19">
        <v>0</v>
      </c>
      <c r="G35" s="6">
        <v>1100</v>
      </c>
      <c r="H35" s="6">
        <v>719.3</v>
      </c>
      <c r="I35" s="99">
        <f t="shared" si="0"/>
        <v>65.39090909090909</v>
      </c>
    </row>
    <row r="36" spans="1:9" ht="12" customHeight="1">
      <c r="A36" s="26">
        <v>611</v>
      </c>
      <c r="B36" s="26">
        <v>112</v>
      </c>
      <c r="C36" s="26">
        <v>6126</v>
      </c>
      <c r="D36" s="26">
        <v>2212</v>
      </c>
      <c r="E36" s="28" t="s">
        <v>641</v>
      </c>
      <c r="F36" s="19">
        <v>5000</v>
      </c>
      <c r="G36" s="6">
        <v>4384</v>
      </c>
      <c r="H36" s="6">
        <v>2959.5</v>
      </c>
      <c r="I36" s="99">
        <f t="shared" si="0"/>
        <v>67.50684306569343</v>
      </c>
    </row>
    <row r="37" spans="1:9" ht="12" customHeight="1">
      <c r="A37" s="26">
        <v>611</v>
      </c>
      <c r="B37" s="26">
        <v>112</v>
      </c>
      <c r="C37" s="26">
        <v>6126</v>
      </c>
      <c r="D37" s="26">
        <v>2219</v>
      </c>
      <c r="E37" s="28" t="s">
        <v>641</v>
      </c>
      <c r="F37" s="19">
        <v>0</v>
      </c>
      <c r="G37" s="6">
        <v>45</v>
      </c>
      <c r="H37" s="6">
        <v>44</v>
      </c>
      <c r="I37" s="99">
        <f t="shared" si="0"/>
        <v>97.77777777777777</v>
      </c>
    </row>
    <row r="38" spans="1:9" ht="12" customHeight="1">
      <c r="A38" s="26">
        <v>611</v>
      </c>
      <c r="B38" s="26">
        <v>112</v>
      </c>
      <c r="C38" s="26">
        <v>6126</v>
      </c>
      <c r="D38" s="26">
        <v>2310</v>
      </c>
      <c r="E38" s="28" t="s">
        <v>641</v>
      </c>
      <c r="F38" s="19">
        <v>0</v>
      </c>
      <c r="G38" s="6">
        <v>30</v>
      </c>
      <c r="H38" s="6">
        <v>29.8</v>
      </c>
      <c r="I38" s="99">
        <f t="shared" si="0"/>
        <v>99.33333333333334</v>
      </c>
    </row>
    <row r="39" spans="1:9" ht="12" customHeight="1">
      <c r="A39" s="26">
        <v>611</v>
      </c>
      <c r="B39" s="26">
        <v>112</v>
      </c>
      <c r="C39" s="26">
        <v>6126</v>
      </c>
      <c r="D39" s="26">
        <v>2321</v>
      </c>
      <c r="E39" s="28" t="s">
        <v>641</v>
      </c>
      <c r="F39" s="19">
        <v>0</v>
      </c>
      <c r="G39" s="6">
        <v>500</v>
      </c>
      <c r="H39" s="6">
        <v>321.3</v>
      </c>
      <c r="I39" s="99">
        <f t="shared" si="0"/>
        <v>64.26</v>
      </c>
    </row>
    <row r="40" spans="1:9" ht="12" customHeight="1">
      <c r="A40" s="26">
        <v>611</v>
      </c>
      <c r="B40" s="26">
        <v>112</v>
      </c>
      <c r="C40" s="26">
        <v>6126</v>
      </c>
      <c r="D40" s="26">
        <v>3311</v>
      </c>
      <c r="E40" s="28" t="s">
        <v>641</v>
      </c>
      <c r="F40" s="19">
        <v>0</v>
      </c>
      <c r="G40" s="6">
        <v>85</v>
      </c>
      <c r="H40" s="6">
        <v>72.8</v>
      </c>
      <c r="I40" s="99">
        <f t="shared" si="0"/>
        <v>85.6470588235294</v>
      </c>
    </row>
    <row r="41" spans="1:9" ht="12" customHeight="1">
      <c r="A41" s="26">
        <v>611</v>
      </c>
      <c r="B41" s="26">
        <v>112</v>
      </c>
      <c r="C41" s="26">
        <v>6126</v>
      </c>
      <c r="D41" s="26">
        <v>3612</v>
      </c>
      <c r="E41" s="28" t="s">
        <v>641</v>
      </c>
      <c r="F41" s="19">
        <v>0</v>
      </c>
      <c r="G41" s="6">
        <v>2300</v>
      </c>
      <c r="H41" s="6">
        <v>2179.8</v>
      </c>
      <c r="I41" s="99">
        <f t="shared" si="0"/>
        <v>94.77391304347826</v>
      </c>
    </row>
    <row r="42" spans="1:9" ht="12" customHeight="1">
      <c r="A42" s="26">
        <v>611</v>
      </c>
      <c r="B42" s="26">
        <v>112</v>
      </c>
      <c r="C42" s="26">
        <v>6126</v>
      </c>
      <c r="D42" s="26">
        <v>3631</v>
      </c>
      <c r="E42" s="28" t="s">
        <v>641</v>
      </c>
      <c r="F42" s="19">
        <v>0</v>
      </c>
      <c r="G42" s="6">
        <v>36</v>
      </c>
      <c r="H42" s="6">
        <v>36</v>
      </c>
      <c r="I42" s="99">
        <f t="shared" si="0"/>
        <v>100</v>
      </c>
    </row>
    <row r="43" spans="1:9" ht="12" customHeight="1">
      <c r="A43" s="26">
        <v>611</v>
      </c>
      <c r="B43" s="26">
        <v>112</v>
      </c>
      <c r="C43" s="26">
        <v>6126</v>
      </c>
      <c r="D43" s="26">
        <v>3745</v>
      </c>
      <c r="E43" s="28" t="s">
        <v>641</v>
      </c>
      <c r="F43" s="19">
        <v>0</v>
      </c>
      <c r="G43" s="6">
        <v>20</v>
      </c>
      <c r="H43" s="6">
        <v>19.7</v>
      </c>
      <c r="I43" s="99">
        <f t="shared" si="0"/>
        <v>98.5</v>
      </c>
    </row>
    <row r="44" spans="1:9" ht="12" customHeight="1">
      <c r="A44" s="26">
        <v>618</v>
      </c>
      <c r="B44" s="26">
        <v>112</v>
      </c>
      <c r="C44" s="26">
        <v>6122</v>
      </c>
      <c r="D44" s="26">
        <v>2310</v>
      </c>
      <c r="E44" s="28" t="s">
        <v>1510</v>
      </c>
      <c r="F44" s="19">
        <v>0</v>
      </c>
      <c r="G44" s="6">
        <v>2000</v>
      </c>
      <c r="H44" s="6">
        <v>794.3</v>
      </c>
      <c r="I44" s="99">
        <f t="shared" si="0"/>
        <v>39.715</v>
      </c>
    </row>
    <row r="45" spans="1:9" ht="12" customHeight="1">
      <c r="A45" s="26">
        <v>635</v>
      </c>
      <c r="B45" s="26">
        <v>112</v>
      </c>
      <c r="C45" s="26">
        <v>6121</v>
      </c>
      <c r="D45" s="26">
        <v>2321</v>
      </c>
      <c r="E45" s="28" t="s">
        <v>1363</v>
      </c>
      <c r="F45" s="19">
        <v>20000</v>
      </c>
      <c r="G45" s="6">
        <v>23150</v>
      </c>
      <c r="H45" s="6">
        <v>5608.8</v>
      </c>
      <c r="I45" s="99">
        <f t="shared" si="0"/>
        <v>24.228077753779697</v>
      </c>
    </row>
    <row r="46" spans="1:9" ht="12" customHeight="1">
      <c r="A46" s="26">
        <v>635</v>
      </c>
      <c r="B46" s="26">
        <v>112</v>
      </c>
      <c r="C46" s="26">
        <v>6126</v>
      </c>
      <c r="D46" s="26">
        <v>2212</v>
      </c>
      <c r="E46" s="28" t="s">
        <v>1364</v>
      </c>
      <c r="F46" s="19">
        <v>0</v>
      </c>
      <c r="G46" s="6">
        <v>4600</v>
      </c>
      <c r="H46" s="6">
        <v>1100.5</v>
      </c>
      <c r="I46" s="99">
        <f t="shared" si="0"/>
        <v>23.92391304347826</v>
      </c>
    </row>
    <row r="47" spans="1:9" ht="12" customHeight="1">
      <c r="A47" s="26">
        <v>652</v>
      </c>
      <c r="B47" s="26">
        <v>112</v>
      </c>
      <c r="C47" s="26">
        <v>6126</v>
      </c>
      <c r="D47" s="26">
        <v>2212</v>
      </c>
      <c r="E47" s="28" t="s">
        <v>1365</v>
      </c>
      <c r="F47" s="19">
        <v>0</v>
      </c>
      <c r="G47" s="6">
        <v>4050</v>
      </c>
      <c r="H47" s="6">
        <v>268.3</v>
      </c>
      <c r="I47" s="99">
        <f t="shared" si="0"/>
        <v>6.624691358024691</v>
      </c>
    </row>
    <row r="48" spans="1:9" ht="12" customHeight="1">
      <c r="A48" s="26">
        <v>653</v>
      </c>
      <c r="B48" s="30">
        <v>112</v>
      </c>
      <c r="C48" s="26">
        <v>6121</v>
      </c>
      <c r="D48" s="26">
        <v>2212</v>
      </c>
      <c r="E48" s="1" t="s">
        <v>1417</v>
      </c>
      <c r="F48" s="19">
        <v>6000</v>
      </c>
      <c r="G48" s="6">
        <v>7000</v>
      </c>
      <c r="H48" s="6">
        <v>3852.9</v>
      </c>
      <c r="I48" s="99">
        <f t="shared" si="0"/>
        <v>55.041428571428575</v>
      </c>
    </row>
    <row r="49" spans="1:9" ht="12" customHeight="1">
      <c r="A49" s="26">
        <v>655</v>
      </c>
      <c r="B49" s="30">
        <v>112</v>
      </c>
      <c r="C49" s="26">
        <v>6121</v>
      </c>
      <c r="D49" s="26">
        <v>6409</v>
      </c>
      <c r="E49" s="1" t="s">
        <v>1418</v>
      </c>
      <c r="F49" s="19">
        <v>0</v>
      </c>
      <c r="G49" s="6">
        <v>496</v>
      </c>
      <c r="H49" s="6">
        <v>389.5</v>
      </c>
      <c r="I49" s="99">
        <f t="shared" si="0"/>
        <v>78.52822580645162</v>
      </c>
    </row>
    <row r="50" spans="1:9" ht="12" customHeight="1">
      <c r="A50" s="26">
        <v>656</v>
      </c>
      <c r="B50" s="30">
        <v>112</v>
      </c>
      <c r="C50" s="26">
        <v>6126</v>
      </c>
      <c r="D50" s="26">
        <v>2212</v>
      </c>
      <c r="E50" s="1" t="s">
        <v>1873</v>
      </c>
      <c r="F50" s="19">
        <v>0</v>
      </c>
      <c r="G50" s="6">
        <v>650</v>
      </c>
      <c r="H50" s="6">
        <v>549.1</v>
      </c>
      <c r="I50" s="99">
        <f t="shared" si="0"/>
        <v>84.47692307692309</v>
      </c>
    </row>
    <row r="51" spans="1:9" ht="12" customHeight="1">
      <c r="A51" s="26">
        <v>657</v>
      </c>
      <c r="B51" s="30">
        <v>112</v>
      </c>
      <c r="C51" s="26">
        <v>6121</v>
      </c>
      <c r="D51" s="26">
        <v>2310</v>
      </c>
      <c r="E51" s="1" t="s">
        <v>1511</v>
      </c>
      <c r="F51" s="19">
        <v>0</v>
      </c>
      <c r="G51" s="6">
        <v>970</v>
      </c>
      <c r="H51" s="6">
        <v>738.9</v>
      </c>
      <c r="I51" s="99">
        <f t="shared" si="0"/>
        <v>76.17525773195875</v>
      </c>
    </row>
    <row r="52" spans="1:9" ht="12" customHeight="1">
      <c r="A52" s="26">
        <v>657</v>
      </c>
      <c r="B52" s="30">
        <v>112</v>
      </c>
      <c r="C52" s="26">
        <v>6149</v>
      </c>
      <c r="D52" s="26">
        <v>2310</v>
      </c>
      <c r="E52" s="1" t="s">
        <v>1512</v>
      </c>
      <c r="F52" s="19">
        <v>0</v>
      </c>
      <c r="G52" s="6">
        <v>30</v>
      </c>
      <c r="H52" s="6">
        <v>9.2</v>
      </c>
      <c r="I52" s="99">
        <f t="shared" si="0"/>
        <v>30.666666666666664</v>
      </c>
    </row>
    <row r="53" spans="1:9" ht="12" customHeight="1">
      <c r="A53" s="26">
        <v>658</v>
      </c>
      <c r="B53" s="26">
        <v>112</v>
      </c>
      <c r="C53" s="26">
        <v>6121</v>
      </c>
      <c r="D53" s="26">
        <v>2310</v>
      </c>
      <c r="E53" s="28" t="s">
        <v>642</v>
      </c>
      <c r="F53" s="19">
        <v>7000</v>
      </c>
      <c r="G53" s="6">
        <v>1045</v>
      </c>
      <c r="H53" s="6">
        <v>836.7</v>
      </c>
      <c r="I53" s="99">
        <f t="shared" si="0"/>
        <v>80.06698564593302</v>
      </c>
    </row>
    <row r="54" spans="1:9" ht="12" customHeight="1">
      <c r="A54" s="26">
        <v>659</v>
      </c>
      <c r="B54" s="26">
        <v>112</v>
      </c>
      <c r="C54" s="26">
        <v>6121</v>
      </c>
      <c r="D54" s="26">
        <v>2212</v>
      </c>
      <c r="E54" s="28" t="s">
        <v>1419</v>
      </c>
      <c r="F54" s="19">
        <v>4000</v>
      </c>
      <c r="G54" s="6">
        <v>3937</v>
      </c>
      <c r="H54" s="6">
        <v>3929.4</v>
      </c>
      <c r="I54" s="99">
        <f t="shared" si="0"/>
        <v>99.80695961391923</v>
      </c>
    </row>
    <row r="55" spans="1:9" ht="12" customHeight="1">
      <c r="A55" s="26">
        <v>659</v>
      </c>
      <c r="B55" s="26">
        <v>112</v>
      </c>
      <c r="C55" s="26">
        <v>6122</v>
      </c>
      <c r="D55" s="26">
        <v>2212</v>
      </c>
      <c r="E55" s="28" t="s">
        <v>1513</v>
      </c>
      <c r="F55" s="19">
        <v>0</v>
      </c>
      <c r="G55" s="6">
        <v>150</v>
      </c>
      <c r="H55" s="6">
        <v>148.9</v>
      </c>
      <c r="I55" s="99">
        <f t="shared" si="0"/>
        <v>99.26666666666667</v>
      </c>
    </row>
    <row r="56" spans="1:9" ht="12" customHeight="1">
      <c r="A56" s="26">
        <v>659</v>
      </c>
      <c r="B56" s="26">
        <v>112</v>
      </c>
      <c r="C56" s="26">
        <v>6149</v>
      </c>
      <c r="D56" s="26">
        <v>2212</v>
      </c>
      <c r="E56" s="28" t="s">
        <v>1366</v>
      </c>
      <c r="F56" s="19">
        <v>0</v>
      </c>
      <c r="G56" s="6">
        <v>13</v>
      </c>
      <c r="H56" s="6">
        <v>11.9</v>
      </c>
      <c r="I56" s="99">
        <f t="shared" si="0"/>
        <v>91.53846153846155</v>
      </c>
    </row>
    <row r="57" spans="1:9" ht="12" customHeight="1">
      <c r="A57" s="26">
        <v>667</v>
      </c>
      <c r="B57" s="26">
        <v>112</v>
      </c>
      <c r="C57" s="26">
        <v>6121</v>
      </c>
      <c r="D57" s="26">
        <v>3419</v>
      </c>
      <c r="E57" s="28" t="s">
        <v>1367</v>
      </c>
      <c r="F57" s="19">
        <v>0</v>
      </c>
      <c r="G57" s="6">
        <v>160</v>
      </c>
      <c r="H57" s="6">
        <v>0</v>
      </c>
      <c r="I57" s="99">
        <f t="shared" si="0"/>
        <v>0</v>
      </c>
    </row>
    <row r="58" spans="1:9" ht="12" customHeight="1">
      <c r="A58" s="26">
        <v>669</v>
      </c>
      <c r="B58" s="26">
        <v>112</v>
      </c>
      <c r="C58" s="26">
        <v>6121</v>
      </c>
      <c r="D58" s="26">
        <v>3639</v>
      </c>
      <c r="E58" s="28" t="s">
        <v>683</v>
      </c>
      <c r="F58" s="19">
        <v>6500</v>
      </c>
      <c r="G58" s="6">
        <v>2600</v>
      </c>
      <c r="H58" s="6">
        <v>1431.5</v>
      </c>
      <c r="I58" s="99">
        <f t="shared" si="0"/>
        <v>55.05769230769231</v>
      </c>
    </row>
    <row r="59" spans="1:9" ht="12" customHeight="1">
      <c r="A59" s="26">
        <v>689</v>
      </c>
      <c r="B59" s="26">
        <v>112</v>
      </c>
      <c r="C59" s="26">
        <v>6121</v>
      </c>
      <c r="D59" s="26">
        <v>2212</v>
      </c>
      <c r="E59" s="28" t="s">
        <v>1368</v>
      </c>
      <c r="F59" s="19">
        <v>12000</v>
      </c>
      <c r="G59" s="6">
        <v>25600</v>
      </c>
      <c r="H59" s="6">
        <v>25583.6</v>
      </c>
      <c r="I59" s="99">
        <f t="shared" si="0"/>
        <v>99.9359375</v>
      </c>
    </row>
    <row r="60" spans="1:9" ht="12" customHeight="1">
      <c r="A60" s="26">
        <v>692</v>
      </c>
      <c r="B60" s="26">
        <v>112</v>
      </c>
      <c r="C60" s="26">
        <v>6121</v>
      </c>
      <c r="D60" s="26">
        <v>2321</v>
      </c>
      <c r="E60" s="28" t="s">
        <v>1369</v>
      </c>
      <c r="F60" s="19">
        <v>1600</v>
      </c>
      <c r="G60" s="6">
        <v>3600</v>
      </c>
      <c r="H60" s="6">
        <v>1870</v>
      </c>
      <c r="I60" s="99">
        <f t="shared" si="0"/>
        <v>51.94444444444445</v>
      </c>
    </row>
    <row r="61" spans="1:9" ht="12" customHeight="1">
      <c r="A61" s="26">
        <v>693</v>
      </c>
      <c r="B61" s="26">
        <v>112</v>
      </c>
      <c r="C61" s="26">
        <v>6121</v>
      </c>
      <c r="D61" s="26">
        <v>2321</v>
      </c>
      <c r="E61" s="28" t="s">
        <v>1370</v>
      </c>
      <c r="F61" s="19">
        <v>8500</v>
      </c>
      <c r="G61" s="6">
        <v>21500</v>
      </c>
      <c r="H61" s="6">
        <v>13917.9</v>
      </c>
      <c r="I61" s="99">
        <f t="shared" si="0"/>
        <v>64.73441860465115</v>
      </c>
    </row>
    <row r="62" spans="1:9" ht="12" customHeight="1">
      <c r="A62" s="26">
        <v>715</v>
      </c>
      <c r="B62" s="26">
        <v>112</v>
      </c>
      <c r="C62" s="26">
        <v>6121</v>
      </c>
      <c r="D62" s="26">
        <v>2212</v>
      </c>
      <c r="E62" s="28" t="s">
        <v>643</v>
      </c>
      <c r="F62" s="19">
        <v>10000</v>
      </c>
      <c r="G62" s="6">
        <v>7130</v>
      </c>
      <c r="H62" s="6">
        <v>3809.7</v>
      </c>
      <c r="I62" s="99">
        <f t="shared" si="0"/>
        <v>53.43197755960729</v>
      </c>
    </row>
    <row r="63" spans="1:9" ht="12" customHeight="1">
      <c r="A63" s="26">
        <v>715</v>
      </c>
      <c r="B63" s="26">
        <v>112</v>
      </c>
      <c r="C63" s="26">
        <v>6121</v>
      </c>
      <c r="D63" s="26">
        <v>2219</v>
      </c>
      <c r="E63" s="28" t="s">
        <v>643</v>
      </c>
      <c r="F63" s="19">
        <v>0</v>
      </c>
      <c r="G63" s="6">
        <v>3000</v>
      </c>
      <c r="H63" s="6">
        <v>2770.5</v>
      </c>
      <c r="I63" s="99">
        <f t="shared" si="0"/>
        <v>92.35</v>
      </c>
    </row>
    <row r="64" spans="1:9" ht="12" customHeight="1">
      <c r="A64" s="26">
        <v>715</v>
      </c>
      <c r="B64" s="26">
        <v>112</v>
      </c>
      <c r="C64" s="26">
        <v>6121</v>
      </c>
      <c r="D64" s="26">
        <v>3311</v>
      </c>
      <c r="E64" s="28" t="s">
        <v>643</v>
      </c>
      <c r="F64" s="19">
        <v>0</v>
      </c>
      <c r="G64" s="6">
        <v>1875</v>
      </c>
      <c r="H64" s="6">
        <v>1847.3</v>
      </c>
      <c r="I64" s="99">
        <f t="shared" si="0"/>
        <v>98.52266666666667</v>
      </c>
    </row>
    <row r="65" spans="1:9" ht="12" customHeight="1">
      <c r="A65" s="26">
        <v>715</v>
      </c>
      <c r="B65" s="26">
        <v>112</v>
      </c>
      <c r="C65" s="26">
        <v>6121</v>
      </c>
      <c r="D65" s="26">
        <v>3631</v>
      </c>
      <c r="E65" s="28" t="s">
        <v>643</v>
      </c>
      <c r="F65" s="19">
        <v>0</v>
      </c>
      <c r="G65" s="6">
        <v>1255</v>
      </c>
      <c r="H65" s="6">
        <v>1148.4</v>
      </c>
      <c r="I65" s="99">
        <f t="shared" si="0"/>
        <v>91.50597609561754</v>
      </c>
    </row>
    <row r="66" spans="1:9" ht="12" customHeight="1">
      <c r="A66" s="26">
        <v>715</v>
      </c>
      <c r="B66" s="26">
        <v>112</v>
      </c>
      <c r="C66" s="26">
        <v>6121</v>
      </c>
      <c r="D66" s="26">
        <v>4317</v>
      </c>
      <c r="E66" s="28" t="s">
        <v>643</v>
      </c>
      <c r="F66" s="19">
        <v>0</v>
      </c>
      <c r="G66" s="6">
        <v>540</v>
      </c>
      <c r="H66" s="6">
        <v>522.1</v>
      </c>
      <c r="I66" s="99">
        <f t="shared" si="0"/>
        <v>96.68518518518519</v>
      </c>
    </row>
    <row r="67" spans="1:9" ht="12" customHeight="1">
      <c r="A67" s="26">
        <v>718</v>
      </c>
      <c r="B67" s="26">
        <v>112</v>
      </c>
      <c r="C67" s="26">
        <v>6121</v>
      </c>
      <c r="D67" s="26">
        <v>2212</v>
      </c>
      <c r="E67" s="28" t="s">
        <v>86</v>
      </c>
      <c r="F67" s="19">
        <v>0</v>
      </c>
      <c r="G67" s="6">
        <v>26840</v>
      </c>
      <c r="H67" s="6">
        <v>26413.2</v>
      </c>
      <c r="I67" s="99">
        <f t="shared" si="0"/>
        <v>98.40983606557377</v>
      </c>
    </row>
    <row r="68" spans="1:9" ht="12" customHeight="1">
      <c r="A68" s="26">
        <v>725</v>
      </c>
      <c r="B68" s="26">
        <v>112</v>
      </c>
      <c r="C68" s="26">
        <v>6121</v>
      </c>
      <c r="D68" s="26">
        <v>2212</v>
      </c>
      <c r="E68" s="28" t="s">
        <v>87</v>
      </c>
      <c r="F68" s="19">
        <v>0</v>
      </c>
      <c r="G68" s="6">
        <v>8015</v>
      </c>
      <c r="H68" s="6">
        <v>8002.1</v>
      </c>
      <c r="I68" s="99">
        <f t="shared" si="0"/>
        <v>99.83905177791641</v>
      </c>
    </row>
    <row r="69" spans="1:9" ht="12" customHeight="1">
      <c r="A69" s="26">
        <v>725</v>
      </c>
      <c r="B69" s="26">
        <v>112</v>
      </c>
      <c r="C69" s="26">
        <v>6149</v>
      </c>
      <c r="D69" s="26">
        <v>2212</v>
      </c>
      <c r="E69" s="28" t="s">
        <v>85</v>
      </c>
      <c r="F69" s="19">
        <v>0</v>
      </c>
      <c r="G69" s="6">
        <v>65</v>
      </c>
      <c r="H69" s="6">
        <v>63.5</v>
      </c>
      <c r="I69" s="99">
        <f>(H69/G69)*100</f>
        <v>97.6923076923077</v>
      </c>
    </row>
    <row r="70" spans="1:9" ht="12" customHeight="1">
      <c r="A70" s="26">
        <v>726</v>
      </c>
      <c r="B70" s="26">
        <v>112</v>
      </c>
      <c r="C70" s="26">
        <v>6121</v>
      </c>
      <c r="D70" s="26">
        <v>2271</v>
      </c>
      <c r="E70" s="28" t="s">
        <v>1371</v>
      </c>
      <c r="F70" s="19">
        <v>10000</v>
      </c>
      <c r="G70" s="6">
        <v>14155.6</v>
      </c>
      <c r="H70" s="6">
        <v>13032.6</v>
      </c>
      <c r="I70" s="99">
        <f t="shared" si="0"/>
        <v>92.06674390347283</v>
      </c>
    </row>
    <row r="71" spans="1:9" ht="12" customHeight="1">
      <c r="A71" s="26">
        <v>726</v>
      </c>
      <c r="B71" s="26">
        <v>112</v>
      </c>
      <c r="C71" s="26">
        <v>6122</v>
      </c>
      <c r="D71" s="26">
        <v>2271</v>
      </c>
      <c r="E71" s="28" t="s">
        <v>1372</v>
      </c>
      <c r="F71" s="19">
        <v>0</v>
      </c>
      <c r="G71" s="6">
        <v>15509</v>
      </c>
      <c r="H71" s="6">
        <v>15463.6</v>
      </c>
      <c r="I71" s="99">
        <f t="shared" si="0"/>
        <v>99.70726674833968</v>
      </c>
    </row>
    <row r="72" spans="1:9" ht="12" customHeight="1">
      <c r="A72" s="26">
        <v>726</v>
      </c>
      <c r="B72" s="26">
        <v>112</v>
      </c>
      <c r="C72" s="26">
        <v>6143</v>
      </c>
      <c r="D72" s="26">
        <v>2271</v>
      </c>
      <c r="E72" s="28" t="s">
        <v>1373</v>
      </c>
      <c r="F72" s="19">
        <v>360</v>
      </c>
      <c r="G72" s="6">
        <v>360</v>
      </c>
      <c r="H72" s="6">
        <v>307.4</v>
      </c>
      <c r="I72" s="99">
        <f t="shared" si="0"/>
        <v>85.38888888888889</v>
      </c>
    </row>
    <row r="73" spans="1:9" ht="12" customHeight="1">
      <c r="A73" s="26">
        <v>727</v>
      </c>
      <c r="B73" s="26">
        <v>112</v>
      </c>
      <c r="C73" s="26">
        <v>6121</v>
      </c>
      <c r="D73" s="26">
        <v>2219</v>
      </c>
      <c r="E73" s="28" t="s">
        <v>1374</v>
      </c>
      <c r="F73" s="19">
        <v>4300</v>
      </c>
      <c r="G73" s="6">
        <v>6660</v>
      </c>
      <c r="H73" s="6">
        <v>6294.1</v>
      </c>
      <c r="I73" s="99">
        <f t="shared" si="0"/>
        <v>94.50600600600602</v>
      </c>
    </row>
    <row r="74" spans="1:9" ht="12" customHeight="1">
      <c r="A74" s="26">
        <v>728</v>
      </c>
      <c r="B74" s="30">
        <v>112</v>
      </c>
      <c r="C74" s="26">
        <v>6121</v>
      </c>
      <c r="D74" s="26">
        <v>2212</v>
      </c>
      <c r="E74" s="1" t="s">
        <v>1483</v>
      </c>
      <c r="F74" s="19">
        <v>37000</v>
      </c>
      <c r="G74" s="6">
        <v>40000</v>
      </c>
      <c r="H74" s="6">
        <v>11942.9</v>
      </c>
      <c r="I74" s="99">
        <f t="shared" si="0"/>
        <v>29.85725</v>
      </c>
    </row>
    <row r="75" spans="1:9" ht="12" customHeight="1">
      <c r="A75" s="26">
        <v>728</v>
      </c>
      <c r="B75" s="30">
        <v>112</v>
      </c>
      <c r="C75" s="26">
        <v>6126</v>
      </c>
      <c r="D75" s="26">
        <v>2212</v>
      </c>
      <c r="E75" s="1" t="s">
        <v>1375</v>
      </c>
      <c r="F75" s="19">
        <v>0</v>
      </c>
      <c r="G75" s="6">
        <v>1100</v>
      </c>
      <c r="H75" s="6">
        <v>582.6</v>
      </c>
      <c r="I75" s="99">
        <f t="shared" si="0"/>
        <v>52.96363636363637</v>
      </c>
    </row>
    <row r="76" spans="1:9" ht="12" customHeight="1">
      <c r="A76" s="26">
        <v>728</v>
      </c>
      <c r="B76" s="30">
        <v>112</v>
      </c>
      <c r="C76" s="26">
        <v>6143</v>
      </c>
      <c r="D76" s="26">
        <v>2212</v>
      </c>
      <c r="E76" s="1" t="s">
        <v>1379</v>
      </c>
      <c r="F76" s="19">
        <v>1000</v>
      </c>
      <c r="G76" s="6">
        <v>1000</v>
      </c>
      <c r="H76" s="6">
        <v>28.3</v>
      </c>
      <c r="I76" s="99">
        <f t="shared" si="0"/>
        <v>2.83</v>
      </c>
    </row>
    <row r="77" spans="1:9" ht="12" customHeight="1">
      <c r="A77" s="26">
        <v>730</v>
      </c>
      <c r="B77" s="30">
        <v>112</v>
      </c>
      <c r="C77" s="26">
        <v>6121</v>
      </c>
      <c r="D77" s="26">
        <v>2333</v>
      </c>
      <c r="E77" s="1" t="s">
        <v>1380</v>
      </c>
      <c r="F77" s="19">
        <v>0</v>
      </c>
      <c r="G77" s="6">
        <v>33</v>
      </c>
      <c r="H77" s="6">
        <v>32.4</v>
      </c>
      <c r="I77" s="99">
        <f t="shared" si="0"/>
        <v>98.18181818181819</v>
      </c>
    </row>
    <row r="78" spans="1:9" ht="12" customHeight="1">
      <c r="A78" s="26">
        <v>731</v>
      </c>
      <c r="B78" s="26">
        <v>112</v>
      </c>
      <c r="C78" s="26">
        <v>6121</v>
      </c>
      <c r="D78" s="26">
        <v>2321</v>
      </c>
      <c r="E78" s="28" t="s">
        <v>644</v>
      </c>
      <c r="F78" s="19">
        <v>2500</v>
      </c>
      <c r="G78" s="6">
        <v>1070</v>
      </c>
      <c r="H78" s="6">
        <v>1061.3</v>
      </c>
      <c r="I78" s="99">
        <f t="shared" si="0"/>
        <v>99.18691588785046</v>
      </c>
    </row>
    <row r="79" spans="1:9" ht="12" customHeight="1">
      <c r="A79" s="26">
        <v>732</v>
      </c>
      <c r="B79" s="26">
        <v>112</v>
      </c>
      <c r="C79" s="26">
        <v>6121</v>
      </c>
      <c r="D79" s="26">
        <v>2310</v>
      </c>
      <c r="E79" s="28" t="s">
        <v>645</v>
      </c>
      <c r="F79" s="19">
        <v>2500</v>
      </c>
      <c r="G79" s="6">
        <v>2072</v>
      </c>
      <c r="H79" s="6">
        <v>2067.1</v>
      </c>
      <c r="I79" s="99">
        <f t="shared" si="0"/>
        <v>99.76351351351352</v>
      </c>
    </row>
    <row r="80" spans="1:9" ht="12" customHeight="1">
      <c r="A80" s="26">
        <v>736</v>
      </c>
      <c r="B80" s="26">
        <v>112</v>
      </c>
      <c r="C80" s="26">
        <v>6121</v>
      </c>
      <c r="D80" s="26">
        <v>3639</v>
      </c>
      <c r="E80" s="28" t="s">
        <v>1420</v>
      </c>
      <c r="F80" s="19">
        <v>500</v>
      </c>
      <c r="G80" s="6">
        <v>0</v>
      </c>
      <c r="H80" s="6">
        <v>0</v>
      </c>
      <c r="I80" s="570" t="s">
        <v>758</v>
      </c>
    </row>
    <row r="81" spans="1:9" ht="12" customHeight="1">
      <c r="A81" s="26">
        <v>737</v>
      </c>
      <c r="B81" s="26">
        <v>112</v>
      </c>
      <c r="C81" s="26">
        <v>6121</v>
      </c>
      <c r="D81" s="26">
        <v>2219</v>
      </c>
      <c r="E81" s="28" t="s">
        <v>1381</v>
      </c>
      <c r="F81" s="19">
        <v>8000</v>
      </c>
      <c r="G81" s="6">
        <v>6450</v>
      </c>
      <c r="H81" s="6">
        <v>1759.9</v>
      </c>
      <c r="I81" s="99">
        <f t="shared" si="0"/>
        <v>27.28527131782946</v>
      </c>
    </row>
    <row r="82" spans="1:9" ht="12" customHeight="1">
      <c r="A82" s="26">
        <v>737</v>
      </c>
      <c r="B82" s="26">
        <v>112</v>
      </c>
      <c r="C82" s="26">
        <v>6126</v>
      </c>
      <c r="D82" s="26">
        <v>2219</v>
      </c>
      <c r="E82" s="28" t="s">
        <v>88</v>
      </c>
      <c r="F82" s="19">
        <v>0</v>
      </c>
      <c r="G82" s="6">
        <v>630</v>
      </c>
      <c r="H82" s="6">
        <v>544.3</v>
      </c>
      <c r="I82" s="99">
        <f>(H82/G82)*100</f>
        <v>86.39682539682539</v>
      </c>
    </row>
    <row r="83" spans="1:9" ht="12" customHeight="1">
      <c r="A83" s="26">
        <v>744</v>
      </c>
      <c r="B83" s="26">
        <v>112</v>
      </c>
      <c r="C83" s="26">
        <v>6121</v>
      </c>
      <c r="D83" s="26">
        <v>4317</v>
      </c>
      <c r="E83" s="28" t="s">
        <v>1421</v>
      </c>
      <c r="F83" s="19">
        <v>78000</v>
      </c>
      <c r="G83" s="6">
        <v>71714</v>
      </c>
      <c r="H83" s="6">
        <v>71192.9</v>
      </c>
      <c r="I83" s="99">
        <f t="shared" si="0"/>
        <v>99.27336363889894</v>
      </c>
    </row>
    <row r="84" spans="1:9" ht="12" customHeight="1">
      <c r="A84" s="26">
        <v>744</v>
      </c>
      <c r="B84" s="26">
        <v>112</v>
      </c>
      <c r="C84" s="26">
        <v>6122</v>
      </c>
      <c r="D84" s="26">
        <v>4317</v>
      </c>
      <c r="E84" s="28" t="s">
        <v>1514</v>
      </c>
      <c r="F84" s="19">
        <v>0</v>
      </c>
      <c r="G84" s="6">
        <v>6700</v>
      </c>
      <c r="H84" s="6">
        <v>6680.1</v>
      </c>
      <c r="I84" s="99">
        <f t="shared" si="0"/>
        <v>99.70298507462687</v>
      </c>
    </row>
    <row r="85" spans="1:9" ht="12" customHeight="1">
      <c r="A85" s="26">
        <v>744</v>
      </c>
      <c r="B85" s="26">
        <v>112</v>
      </c>
      <c r="C85" s="26">
        <v>6126</v>
      </c>
      <c r="D85" s="26">
        <v>4317</v>
      </c>
      <c r="E85" s="28" t="s">
        <v>89</v>
      </c>
      <c r="F85" s="19">
        <v>0</v>
      </c>
      <c r="G85" s="6">
        <v>156</v>
      </c>
      <c r="H85" s="6">
        <v>150.1</v>
      </c>
      <c r="I85" s="99">
        <f>(H85/G85)*100</f>
        <v>96.21794871794872</v>
      </c>
    </row>
    <row r="86" spans="1:9" ht="12" customHeight="1">
      <c r="A86" s="26">
        <v>744</v>
      </c>
      <c r="B86" s="26">
        <v>112</v>
      </c>
      <c r="C86" s="26">
        <v>6149</v>
      </c>
      <c r="D86" s="26">
        <v>4317</v>
      </c>
      <c r="E86" s="28" t="s">
        <v>1382</v>
      </c>
      <c r="F86" s="19">
        <v>0</v>
      </c>
      <c r="G86" s="6">
        <v>130</v>
      </c>
      <c r="H86" s="6">
        <v>126.7</v>
      </c>
      <c r="I86" s="99">
        <f t="shared" si="0"/>
        <v>97.46153846153847</v>
      </c>
    </row>
    <row r="87" spans="1:9" ht="12" customHeight="1">
      <c r="A87" s="26">
        <v>746</v>
      </c>
      <c r="B87" s="26">
        <v>112</v>
      </c>
      <c r="C87" s="26">
        <v>6121</v>
      </c>
      <c r="D87" s="26">
        <v>2212</v>
      </c>
      <c r="E87" s="28" t="s">
        <v>1588</v>
      </c>
      <c r="F87" s="19">
        <v>3000</v>
      </c>
      <c r="G87" s="6">
        <v>8462</v>
      </c>
      <c r="H87" s="6">
        <v>8452.8</v>
      </c>
      <c r="I87" s="99">
        <f t="shared" si="0"/>
        <v>99.89127865752776</v>
      </c>
    </row>
    <row r="88" spans="1:9" ht="12" customHeight="1">
      <c r="A88" s="26">
        <v>747</v>
      </c>
      <c r="B88" s="26">
        <v>112</v>
      </c>
      <c r="C88" s="26">
        <v>6121</v>
      </c>
      <c r="D88" s="26">
        <v>2321</v>
      </c>
      <c r="E88" s="28" t="s">
        <v>1571</v>
      </c>
      <c r="F88" s="19">
        <v>0</v>
      </c>
      <c r="G88" s="6">
        <v>3130</v>
      </c>
      <c r="H88" s="6">
        <v>3123.1</v>
      </c>
      <c r="I88" s="99">
        <f t="shared" si="0"/>
        <v>99.77955271565494</v>
      </c>
    </row>
    <row r="89" spans="1:9" ht="12" customHeight="1">
      <c r="A89" s="26">
        <v>747</v>
      </c>
      <c r="B89" s="26">
        <v>112</v>
      </c>
      <c r="C89" s="26">
        <v>6149</v>
      </c>
      <c r="D89" s="26">
        <v>2321</v>
      </c>
      <c r="E89" s="28" t="s">
        <v>1515</v>
      </c>
      <c r="F89" s="19">
        <v>0</v>
      </c>
      <c r="G89" s="6">
        <v>50</v>
      </c>
      <c r="H89" s="6">
        <v>48</v>
      </c>
      <c r="I89" s="99">
        <f t="shared" si="0"/>
        <v>96</v>
      </c>
    </row>
    <row r="90" spans="1:9" ht="12" customHeight="1">
      <c r="A90" s="26">
        <v>750</v>
      </c>
      <c r="B90" s="26">
        <v>112</v>
      </c>
      <c r="C90" s="26">
        <v>6121</v>
      </c>
      <c r="D90" s="26">
        <v>2333</v>
      </c>
      <c r="E90" s="28" t="s">
        <v>1383</v>
      </c>
      <c r="F90" s="19">
        <v>0</v>
      </c>
      <c r="G90" s="6">
        <v>8162.9</v>
      </c>
      <c r="H90" s="6">
        <v>3441.4</v>
      </c>
      <c r="I90" s="99">
        <f t="shared" si="0"/>
        <v>42.159036616888606</v>
      </c>
    </row>
    <row r="91" spans="1:9" ht="12" customHeight="1">
      <c r="A91" s="26">
        <v>751</v>
      </c>
      <c r="B91" s="26">
        <v>112</v>
      </c>
      <c r="C91" s="26">
        <v>6121</v>
      </c>
      <c r="D91" s="26">
        <v>2331</v>
      </c>
      <c r="E91" s="28" t="s">
        <v>1384</v>
      </c>
      <c r="F91" s="19">
        <v>0</v>
      </c>
      <c r="G91" s="6">
        <v>3670</v>
      </c>
      <c r="H91" s="6">
        <v>3661.9</v>
      </c>
      <c r="I91" s="99">
        <f t="shared" si="0"/>
        <v>99.77929155313352</v>
      </c>
    </row>
    <row r="92" spans="1:17" s="9" customFormat="1" ht="12" customHeight="1">
      <c r="A92" s="26">
        <v>753</v>
      </c>
      <c r="B92" s="26">
        <v>112</v>
      </c>
      <c r="C92" s="26">
        <v>6121</v>
      </c>
      <c r="D92" s="26">
        <v>3311</v>
      </c>
      <c r="E92" s="28" t="s">
        <v>1385</v>
      </c>
      <c r="F92" s="19">
        <v>650</v>
      </c>
      <c r="G92" s="6">
        <v>0</v>
      </c>
      <c r="H92" s="6">
        <v>0</v>
      </c>
      <c r="I92" s="570" t="s">
        <v>758</v>
      </c>
      <c r="J92"/>
      <c r="K92"/>
      <c r="L92"/>
      <c r="M92"/>
      <c r="N92"/>
      <c r="O92"/>
      <c r="P92"/>
      <c r="Q92"/>
    </row>
    <row r="93" spans="1:17" s="9" customFormat="1" ht="12" customHeight="1">
      <c r="A93" s="26">
        <v>754</v>
      </c>
      <c r="B93" s="26">
        <v>112</v>
      </c>
      <c r="C93" s="26">
        <v>6121</v>
      </c>
      <c r="D93" s="26">
        <v>2212</v>
      </c>
      <c r="E93" s="28" t="s">
        <v>1386</v>
      </c>
      <c r="F93" s="19">
        <v>60000</v>
      </c>
      <c r="G93" s="6">
        <v>56300</v>
      </c>
      <c r="H93" s="6">
        <v>48730.2</v>
      </c>
      <c r="I93" s="99">
        <f aca="true" t="shared" si="1" ref="I93:I112">(H93/G93)*100</f>
        <v>86.55452930728241</v>
      </c>
      <c r="J93"/>
      <c r="K93"/>
      <c r="L93"/>
      <c r="M93"/>
      <c r="N93"/>
      <c r="O93"/>
      <c r="P93"/>
      <c r="Q93"/>
    </row>
    <row r="94" spans="1:17" s="9" customFormat="1" ht="12" customHeight="1">
      <c r="A94" s="26">
        <v>755</v>
      </c>
      <c r="B94" s="26">
        <v>112</v>
      </c>
      <c r="C94" s="26">
        <v>6121</v>
      </c>
      <c r="D94" s="26">
        <v>2212</v>
      </c>
      <c r="E94" s="28" t="s">
        <v>1387</v>
      </c>
      <c r="F94" s="19">
        <v>15000</v>
      </c>
      <c r="G94" s="6">
        <v>15095</v>
      </c>
      <c r="H94" s="6">
        <v>14528.2</v>
      </c>
      <c r="I94" s="99">
        <f t="shared" si="1"/>
        <v>96.24511427625042</v>
      </c>
      <c r="J94"/>
      <c r="K94"/>
      <c r="L94"/>
      <c r="M94"/>
      <c r="N94"/>
      <c r="O94"/>
      <c r="P94"/>
      <c r="Q94"/>
    </row>
    <row r="95" spans="1:17" s="9" customFormat="1" ht="12" customHeight="1">
      <c r="A95" s="26">
        <v>756</v>
      </c>
      <c r="B95" s="26">
        <v>112</v>
      </c>
      <c r="C95" s="26">
        <v>6121</v>
      </c>
      <c r="D95" s="26">
        <v>2212</v>
      </c>
      <c r="E95" s="28" t="s">
        <v>1388</v>
      </c>
      <c r="F95" s="19">
        <v>14000</v>
      </c>
      <c r="G95" s="6">
        <v>14255</v>
      </c>
      <c r="H95" s="6">
        <v>14251.6</v>
      </c>
      <c r="I95" s="99">
        <f t="shared" si="1"/>
        <v>99.97614871974746</v>
      </c>
      <c r="J95"/>
      <c r="K95"/>
      <c r="L95"/>
      <c r="M95"/>
      <c r="N95"/>
      <c r="O95"/>
      <c r="P95"/>
      <c r="Q95"/>
    </row>
    <row r="96" spans="1:10" s="9" customFormat="1" ht="12" customHeight="1">
      <c r="A96" s="26">
        <v>757</v>
      </c>
      <c r="B96" s="26">
        <v>112</v>
      </c>
      <c r="C96" s="26">
        <v>6121</v>
      </c>
      <c r="D96" s="26">
        <v>2219</v>
      </c>
      <c r="E96" s="28" t="s">
        <v>90</v>
      </c>
      <c r="F96" s="19">
        <v>0</v>
      </c>
      <c r="G96" s="6">
        <v>4500</v>
      </c>
      <c r="H96" s="6">
        <v>2429.6</v>
      </c>
      <c r="I96" s="99">
        <f t="shared" si="1"/>
        <v>53.99111111111111</v>
      </c>
      <c r="J96"/>
    </row>
    <row r="97" spans="1:17" s="9" customFormat="1" ht="12" customHeight="1">
      <c r="A97" s="26">
        <v>759</v>
      </c>
      <c r="B97" s="26">
        <v>112</v>
      </c>
      <c r="C97" s="26">
        <v>6121</v>
      </c>
      <c r="D97" s="26">
        <v>3744</v>
      </c>
      <c r="E97" s="28" t="s">
        <v>1389</v>
      </c>
      <c r="F97" s="19">
        <v>5000</v>
      </c>
      <c r="G97" s="6">
        <v>5000</v>
      </c>
      <c r="H97" s="6">
        <v>553.8</v>
      </c>
      <c r="I97" s="99">
        <f t="shared" si="1"/>
        <v>11.076</v>
      </c>
      <c r="J97"/>
      <c r="K97"/>
      <c r="L97"/>
      <c r="M97"/>
      <c r="N97"/>
      <c r="O97"/>
      <c r="P97"/>
      <c r="Q97"/>
    </row>
    <row r="98" spans="1:17" s="9" customFormat="1" ht="12" customHeight="1">
      <c r="A98" s="26">
        <v>760</v>
      </c>
      <c r="B98" s="26">
        <v>112</v>
      </c>
      <c r="C98" s="26">
        <v>6121</v>
      </c>
      <c r="D98" s="26">
        <v>3419</v>
      </c>
      <c r="E98" s="28" t="s">
        <v>1390</v>
      </c>
      <c r="F98" s="19">
        <v>40000</v>
      </c>
      <c r="G98" s="6">
        <v>41754</v>
      </c>
      <c r="H98" s="6">
        <v>36182.7</v>
      </c>
      <c r="I98" s="99">
        <f t="shared" si="1"/>
        <v>86.65684724816784</v>
      </c>
      <c r="J98"/>
      <c r="K98"/>
      <c r="L98"/>
      <c r="M98"/>
      <c r="N98"/>
      <c r="O98"/>
      <c r="P98"/>
      <c r="Q98"/>
    </row>
    <row r="99" spans="1:17" s="9" customFormat="1" ht="12" customHeight="1">
      <c r="A99" s="26">
        <v>760</v>
      </c>
      <c r="B99" s="26">
        <v>112</v>
      </c>
      <c r="C99" s="26">
        <v>6126</v>
      </c>
      <c r="D99" s="26">
        <v>3419</v>
      </c>
      <c r="E99" s="28" t="s">
        <v>1391</v>
      </c>
      <c r="F99" s="19">
        <v>0</v>
      </c>
      <c r="G99" s="6">
        <v>848</v>
      </c>
      <c r="H99" s="6">
        <v>847.3</v>
      </c>
      <c r="I99" s="99">
        <f t="shared" si="1"/>
        <v>99.91745283018867</v>
      </c>
      <c r="J99"/>
      <c r="K99"/>
      <c r="L99"/>
      <c r="M99"/>
      <c r="N99"/>
      <c r="O99"/>
      <c r="P99"/>
      <c r="Q99"/>
    </row>
    <row r="100" spans="1:17" s="9" customFormat="1" ht="12" customHeight="1">
      <c r="A100" s="26">
        <v>760</v>
      </c>
      <c r="B100" s="26">
        <v>112</v>
      </c>
      <c r="C100" s="26">
        <v>6149</v>
      </c>
      <c r="D100" s="26">
        <v>3419</v>
      </c>
      <c r="E100" s="28" t="s">
        <v>1392</v>
      </c>
      <c r="F100" s="19">
        <v>0</v>
      </c>
      <c r="G100" s="6">
        <v>56</v>
      </c>
      <c r="H100" s="6">
        <v>55.5</v>
      </c>
      <c r="I100" s="99">
        <f t="shared" si="1"/>
        <v>99.10714285714286</v>
      </c>
      <c r="J100"/>
      <c r="K100"/>
      <c r="L100"/>
      <c r="M100"/>
      <c r="N100"/>
      <c r="O100"/>
      <c r="P100"/>
      <c r="Q100"/>
    </row>
    <row r="101" spans="1:17" s="9" customFormat="1" ht="12" customHeight="1">
      <c r="A101" s="26">
        <v>761</v>
      </c>
      <c r="B101" s="26">
        <v>112</v>
      </c>
      <c r="C101" s="26">
        <v>6121</v>
      </c>
      <c r="D101" s="26">
        <v>3612</v>
      </c>
      <c r="E101" s="28" t="s">
        <v>1393</v>
      </c>
      <c r="F101" s="19">
        <v>0</v>
      </c>
      <c r="G101" s="6">
        <v>50000</v>
      </c>
      <c r="H101" s="6">
        <v>50000</v>
      </c>
      <c r="I101" s="99">
        <f t="shared" si="1"/>
        <v>100</v>
      </c>
      <c r="J101"/>
      <c r="K101"/>
      <c r="L101"/>
      <c r="M101"/>
      <c r="N101"/>
      <c r="O101"/>
      <c r="P101"/>
      <c r="Q101"/>
    </row>
    <row r="102" spans="1:17" s="9" customFormat="1" ht="12" customHeight="1">
      <c r="A102" s="26">
        <v>762</v>
      </c>
      <c r="B102" s="26">
        <v>112</v>
      </c>
      <c r="C102" s="26">
        <v>6121</v>
      </c>
      <c r="D102" s="26">
        <v>2321</v>
      </c>
      <c r="E102" s="28" t="s">
        <v>1516</v>
      </c>
      <c r="F102" s="19">
        <v>0</v>
      </c>
      <c r="G102" s="6">
        <v>23768.9</v>
      </c>
      <c r="H102" s="6">
        <v>14439.2</v>
      </c>
      <c r="I102" s="99">
        <f t="shared" si="1"/>
        <v>60.74828873023152</v>
      </c>
      <c r="J102"/>
      <c r="K102"/>
      <c r="L102"/>
      <c r="M102"/>
      <c r="N102"/>
      <c r="O102"/>
      <c r="P102"/>
      <c r="Q102"/>
    </row>
    <row r="103" spans="1:17" s="9" customFormat="1" ht="12" customHeight="1">
      <c r="A103" s="26">
        <v>762</v>
      </c>
      <c r="B103" s="26">
        <v>112</v>
      </c>
      <c r="C103" s="26">
        <v>6122</v>
      </c>
      <c r="D103" s="26">
        <v>2321</v>
      </c>
      <c r="E103" s="28" t="s">
        <v>1517</v>
      </c>
      <c r="F103" s="19">
        <v>0</v>
      </c>
      <c r="G103" s="6">
        <v>86003.3</v>
      </c>
      <c r="H103" s="6">
        <v>66495.2</v>
      </c>
      <c r="I103" s="99">
        <f t="shared" si="1"/>
        <v>77.31703318361039</v>
      </c>
      <c r="J103"/>
      <c r="K103"/>
      <c r="L103"/>
      <c r="M103"/>
      <c r="N103"/>
      <c r="O103"/>
      <c r="P103"/>
      <c r="Q103"/>
    </row>
    <row r="104" spans="1:17" s="9" customFormat="1" ht="12" customHeight="1">
      <c r="A104" s="26">
        <v>762</v>
      </c>
      <c r="B104" s="26">
        <v>112</v>
      </c>
      <c r="C104" s="26">
        <v>6149</v>
      </c>
      <c r="D104" s="26">
        <v>2321</v>
      </c>
      <c r="E104" s="28" t="s">
        <v>91</v>
      </c>
      <c r="F104" s="19">
        <v>0</v>
      </c>
      <c r="G104" s="6">
        <v>1000</v>
      </c>
      <c r="H104" s="6">
        <v>58.3</v>
      </c>
      <c r="I104" s="99">
        <f t="shared" si="1"/>
        <v>5.83</v>
      </c>
      <c r="J104"/>
      <c r="K104"/>
      <c r="L104"/>
      <c r="M104"/>
      <c r="N104"/>
      <c r="O104"/>
      <c r="P104"/>
      <c r="Q104"/>
    </row>
    <row r="105" spans="1:10" s="9" customFormat="1" ht="12" customHeight="1">
      <c r="A105" s="26">
        <v>763</v>
      </c>
      <c r="B105" s="26">
        <v>112</v>
      </c>
      <c r="C105" s="26">
        <v>6121</v>
      </c>
      <c r="D105" s="26">
        <v>2212</v>
      </c>
      <c r="E105" s="28" t="s">
        <v>92</v>
      </c>
      <c r="F105" s="19">
        <v>0</v>
      </c>
      <c r="G105" s="6">
        <v>4200</v>
      </c>
      <c r="H105" s="6">
        <v>531.6</v>
      </c>
      <c r="I105" s="99">
        <f t="shared" si="1"/>
        <v>12.657142857142858</v>
      </c>
      <c r="J105"/>
    </row>
    <row r="106" spans="1:10" s="9" customFormat="1" ht="12" customHeight="1">
      <c r="A106" s="26">
        <v>764</v>
      </c>
      <c r="B106" s="26">
        <v>112</v>
      </c>
      <c r="C106" s="26">
        <v>6121</v>
      </c>
      <c r="D106" s="26">
        <v>2321</v>
      </c>
      <c r="E106" s="28" t="s">
        <v>93</v>
      </c>
      <c r="F106" s="19">
        <v>0</v>
      </c>
      <c r="G106" s="6">
        <v>3900</v>
      </c>
      <c r="H106" s="6">
        <v>2346.4</v>
      </c>
      <c r="I106" s="99">
        <f>(H106/G106)*100</f>
        <v>60.16410256410256</v>
      </c>
      <c r="J106"/>
    </row>
    <row r="107" spans="1:10" s="9" customFormat="1" ht="12" customHeight="1">
      <c r="A107" s="26">
        <v>766</v>
      </c>
      <c r="B107" s="26">
        <v>112</v>
      </c>
      <c r="C107" s="26">
        <v>6121</v>
      </c>
      <c r="D107" s="26">
        <v>3612</v>
      </c>
      <c r="E107" s="28" t="s">
        <v>94</v>
      </c>
      <c r="F107" s="19">
        <v>0</v>
      </c>
      <c r="G107" s="6">
        <v>1250</v>
      </c>
      <c r="H107" s="6">
        <v>1087.8</v>
      </c>
      <c r="I107" s="99">
        <f>(H107/G107)*100</f>
        <v>87.024</v>
      </c>
      <c r="J107"/>
    </row>
    <row r="108" spans="1:9" ht="12" customHeight="1">
      <c r="A108" s="26">
        <v>6018</v>
      </c>
      <c r="B108" s="26" t="s">
        <v>646</v>
      </c>
      <c r="C108" s="26">
        <v>6149</v>
      </c>
      <c r="D108" s="26">
        <v>3639</v>
      </c>
      <c r="E108" s="28" t="s">
        <v>1394</v>
      </c>
      <c r="F108" s="19">
        <v>300</v>
      </c>
      <c r="G108" s="6">
        <v>300</v>
      </c>
      <c r="H108" s="6">
        <v>45.6</v>
      </c>
      <c r="I108" s="99">
        <f t="shared" si="1"/>
        <v>15.2</v>
      </c>
    </row>
    <row r="109" spans="1:9" ht="12" customHeight="1">
      <c r="A109" s="26">
        <v>6019</v>
      </c>
      <c r="B109" s="26" t="s">
        <v>646</v>
      </c>
      <c r="C109" s="26">
        <v>6149</v>
      </c>
      <c r="D109" s="26">
        <v>2212</v>
      </c>
      <c r="E109" s="28" t="s">
        <v>1395</v>
      </c>
      <c r="F109" s="19">
        <v>100</v>
      </c>
      <c r="G109" s="6">
        <v>150</v>
      </c>
      <c r="H109" s="6">
        <v>107.4</v>
      </c>
      <c r="I109" s="99">
        <f t="shared" si="1"/>
        <v>71.60000000000001</v>
      </c>
    </row>
    <row r="110" spans="1:9" ht="12" customHeight="1">
      <c r="A110" s="26">
        <v>6020</v>
      </c>
      <c r="B110" s="26">
        <v>112</v>
      </c>
      <c r="C110" s="26">
        <v>6149</v>
      </c>
      <c r="D110" s="26">
        <v>2212</v>
      </c>
      <c r="E110" s="28" t="s">
        <v>1396</v>
      </c>
      <c r="F110" s="19">
        <v>150</v>
      </c>
      <c r="G110" s="6">
        <v>150</v>
      </c>
      <c r="H110" s="6">
        <v>135.2</v>
      </c>
      <c r="I110" s="99">
        <f t="shared" si="1"/>
        <v>90.13333333333333</v>
      </c>
    </row>
    <row r="111" spans="1:9" ht="12" customHeight="1">
      <c r="A111" s="26">
        <v>6021</v>
      </c>
      <c r="B111" s="30">
        <v>112</v>
      </c>
      <c r="C111" s="26">
        <v>6149</v>
      </c>
      <c r="D111" s="26">
        <v>2212</v>
      </c>
      <c r="E111" s="1" t="s">
        <v>704</v>
      </c>
      <c r="F111" s="19">
        <v>300</v>
      </c>
      <c r="G111" s="6">
        <v>300</v>
      </c>
      <c r="H111" s="6">
        <v>105.5</v>
      </c>
      <c r="I111" s="99">
        <f t="shared" si="1"/>
        <v>35.16666666666667</v>
      </c>
    </row>
    <row r="112" spans="1:9" ht="12" customHeight="1">
      <c r="A112" s="26">
        <v>6022</v>
      </c>
      <c r="B112" s="30">
        <v>112</v>
      </c>
      <c r="C112" s="26">
        <v>6149</v>
      </c>
      <c r="D112" s="26">
        <v>2212</v>
      </c>
      <c r="E112" s="1" t="s">
        <v>1397</v>
      </c>
      <c r="F112" s="19">
        <v>300</v>
      </c>
      <c r="G112" s="6">
        <v>455</v>
      </c>
      <c r="H112" s="6">
        <v>378</v>
      </c>
      <c r="I112" s="99">
        <f t="shared" si="1"/>
        <v>83.07692307692308</v>
      </c>
    </row>
    <row r="113" spans="1:9" ht="12" customHeight="1">
      <c r="A113" s="26">
        <v>6023</v>
      </c>
      <c r="B113" s="26">
        <v>112</v>
      </c>
      <c r="C113" s="26">
        <v>6149</v>
      </c>
      <c r="D113" s="26">
        <v>2212</v>
      </c>
      <c r="E113" s="28" t="s">
        <v>1398</v>
      </c>
      <c r="F113" s="19">
        <v>400</v>
      </c>
      <c r="G113" s="6">
        <v>300</v>
      </c>
      <c r="H113" s="6">
        <v>0</v>
      </c>
      <c r="I113" s="99">
        <f aca="true" t="shared" si="2" ref="I113:I172">(H113/G113)*100</f>
        <v>0</v>
      </c>
    </row>
    <row r="114" spans="1:9" ht="12" customHeight="1">
      <c r="A114" s="26">
        <v>6024</v>
      </c>
      <c r="B114" s="26">
        <v>112</v>
      </c>
      <c r="C114" s="26">
        <v>6145</v>
      </c>
      <c r="D114" s="26">
        <v>2310</v>
      </c>
      <c r="E114" s="1" t="s">
        <v>705</v>
      </c>
      <c r="F114" s="19">
        <v>100</v>
      </c>
      <c r="G114" s="6">
        <v>100</v>
      </c>
      <c r="H114" s="6">
        <v>0.7</v>
      </c>
      <c r="I114" s="99">
        <f t="shared" si="2"/>
        <v>0.7</v>
      </c>
    </row>
    <row r="115" spans="1:9" ht="12" customHeight="1">
      <c r="A115" s="26">
        <v>6025</v>
      </c>
      <c r="B115" s="26">
        <v>112</v>
      </c>
      <c r="C115" s="26">
        <v>6121</v>
      </c>
      <c r="D115" s="26">
        <v>2321</v>
      </c>
      <c r="E115" s="28" t="s">
        <v>1399</v>
      </c>
      <c r="F115" s="19">
        <v>2000</v>
      </c>
      <c r="G115" s="6">
        <v>1770</v>
      </c>
      <c r="H115" s="6">
        <v>1767.9</v>
      </c>
      <c r="I115" s="99">
        <f t="shared" si="2"/>
        <v>99.88135593220339</v>
      </c>
    </row>
    <row r="116" spans="1:9" ht="12" customHeight="1">
      <c r="A116" s="26">
        <v>6026</v>
      </c>
      <c r="B116" s="26">
        <v>112</v>
      </c>
      <c r="C116" s="26">
        <v>6126</v>
      </c>
      <c r="D116" s="26">
        <v>2321</v>
      </c>
      <c r="E116" s="28" t="s">
        <v>1399</v>
      </c>
      <c r="F116" s="19">
        <v>3000</v>
      </c>
      <c r="G116" s="6">
        <v>3580</v>
      </c>
      <c r="H116" s="6">
        <v>3571.1</v>
      </c>
      <c r="I116" s="99">
        <f t="shared" si="2"/>
        <v>99.75139664804469</v>
      </c>
    </row>
    <row r="117" spans="1:9" ht="12" customHeight="1">
      <c r="A117" s="26">
        <v>6067</v>
      </c>
      <c r="B117" s="26">
        <v>112</v>
      </c>
      <c r="C117" s="26">
        <v>6349</v>
      </c>
      <c r="D117" s="26">
        <v>2219</v>
      </c>
      <c r="E117" s="28" t="s">
        <v>95</v>
      </c>
      <c r="F117" s="19">
        <v>0</v>
      </c>
      <c r="G117" s="6">
        <v>500</v>
      </c>
      <c r="H117" s="6">
        <v>500</v>
      </c>
      <c r="I117" s="99">
        <f t="shared" si="2"/>
        <v>100</v>
      </c>
    </row>
    <row r="118" spans="1:9" ht="13.5" customHeight="1">
      <c r="A118" s="27"/>
      <c r="B118" s="21" t="s">
        <v>647</v>
      </c>
      <c r="C118" s="27"/>
      <c r="D118" s="27"/>
      <c r="E118" s="29" t="s">
        <v>592</v>
      </c>
      <c r="F118" s="23">
        <f>SUBTOTAL(9,F36:F116)</f>
        <v>369060</v>
      </c>
      <c r="G118" s="7">
        <f>SUBTOTAL(9,G35:G117)</f>
        <v>665520.7000000001</v>
      </c>
      <c r="H118" s="7">
        <f>SUBTOTAL(9,H35:H117)</f>
        <v>521142.69999999995</v>
      </c>
      <c r="I118" s="101">
        <f t="shared" si="2"/>
        <v>78.30600911436713</v>
      </c>
    </row>
    <row r="119" spans="1:9" ht="12" customHeight="1">
      <c r="A119" s="26">
        <v>6027</v>
      </c>
      <c r="B119" s="26" t="s">
        <v>648</v>
      </c>
      <c r="C119" s="26" t="s">
        <v>649</v>
      </c>
      <c r="D119" s="26" t="s">
        <v>650</v>
      </c>
      <c r="E119" s="28" t="s">
        <v>651</v>
      </c>
      <c r="F119" s="19">
        <v>7600</v>
      </c>
      <c r="G119" s="6">
        <v>7600</v>
      </c>
      <c r="H119" s="6">
        <v>1484.6</v>
      </c>
      <c r="I119" s="99">
        <f t="shared" si="2"/>
        <v>19.53421052631579</v>
      </c>
    </row>
    <row r="120" spans="1:9" ht="12" customHeight="1">
      <c r="A120" s="26">
        <v>6059</v>
      </c>
      <c r="B120" s="26">
        <v>114</v>
      </c>
      <c r="C120" s="26">
        <v>6121</v>
      </c>
      <c r="D120" s="26">
        <v>3639</v>
      </c>
      <c r="E120" s="28" t="s">
        <v>1518</v>
      </c>
      <c r="F120" s="19">
        <v>0</v>
      </c>
      <c r="G120" s="6">
        <v>700</v>
      </c>
      <c r="H120" s="6">
        <v>113.3</v>
      </c>
      <c r="I120" s="99">
        <f t="shared" si="2"/>
        <v>16.185714285714287</v>
      </c>
    </row>
    <row r="121" spans="1:9" ht="12" customHeight="1">
      <c r="A121" s="26">
        <v>6071</v>
      </c>
      <c r="B121" s="26">
        <v>114</v>
      </c>
      <c r="C121" s="26">
        <v>6121</v>
      </c>
      <c r="D121" s="26">
        <v>3612</v>
      </c>
      <c r="E121" s="28" t="s">
        <v>96</v>
      </c>
      <c r="F121" s="19">
        <v>0</v>
      </c>
      <c r="G121" s="6">
        <v>1800</v>
      </c>
      <c r="H121" s="6">
        <v>1797.2</v>
      </c>
      <c r="I121" s="99">
        <f t="shared" si="2"/>
        <v>99.84444444444445</v>
      </c>
    </row>
    <row r="122" spans="2:9" ht="13.5" customHeight="1">
      <c r="B122" s="21" t="s">
        <v>652</v>
      </c>
      <c r="C122" s="27"/>
      <c r="D122" s="27"/>
      <c r="E122" s="29" t="s">
        <v>593</v>
      </c>
      <c r="F122" s="23">
        <f>SUBTOTAL(9,F119:F119)</f>
        <v>7600</v>
      </c>
      <c r="G122" s="7">
        <f>SUBTOTAL(9,G119:G121)</f>
        <v>10100</v>
      </c>
      <c r="H122" s="7">
        <f>SUBTOTAL(9,H119:H121)</f>
        <v>3395.1</v>
      </c>
      <c r="I122" s="101">
        <f t="shared" si="2"/>
        <v>33.61485148514851</v>
      </c>
    </row>
    <row r="123" spans="1:22" s="9" customFormat="1" ht="12" customHeight="1">
      <c r="A123" s="26">
        <v>6028</v>
      </c>
      <c r="B123" s="26">
        <v>115</v>
      </c>
      <c r="C123" s="26">
        <v>6119</v>
      </c>
      <c r="D123" s="26">
        <v>2119</v>
      </c>
      <c r="E123" s="28" t="s">
        <v>1400</v>
      </c>
      <c r="F123" s="19">
        <v>150</v>
      </c>
      <c r="G123" s="6">
        <v>1008</v>
      </c>
      <c r="H123" s="6">
        <v>971.3</v>
      </c>
      <c r="I123" s="99">
        <f t="shared" si="2"/>
        <v>96.35912698412697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9" ht="11.25" customHeight="1">
      <c r="A124" s="26">
        <v>6029</v>
      </c>
      <c r="B124" s="26">
        <v>115</v>
      </c>
      <c r="C124" s="26">
        <v>6121</v>
      </c>
      <c r="D124" s="26">
        <v>2219</v>
      </c>
      <c r="E124" s="28" t="s">
        <v>653</v>
      </c>
      <c r="F124" s="19">
        <v>40</v>
      </c>
      <c r="G124" s="6">
        <v>40</v>
      </c>
      <c r="H124" s="6">
        <v>0</v>
      </c>
      <c r="I124" s="99">
        <f t="shared" si="2"/>
        <v>0</v>
      </c>
    </row>
    <row r="125" spans="1:9" ht="12" customHeight="1">
      <c r="A125" s="26">
        <v>6030</v>
      </c>
      <c r="B125" s="26">
        <v>115</v>
      </c>
      <c r="C125" s="26">
        <v>6126</v>
      </c>
      <c r="D125" s="26">
        <v>2219</v>
      </c>
      <c r="E125" s="28" t="s">
        <v>1005</v>
      </c>
      <c r="F125" s="19">
        <v>15</v>
      </c>
      <c r="G125" s="6">
        <v>15</v>
      </c>
      <c r="H125" s="6">
        <v>0</v>
      </c>
      <c r="I125" s="99">
        <f t="shared" si="2"/>
        <v>0</v>
      </c>
    </row>
    <row r="126" spans="1:9" ht="12" customHeight="1">
      <c r="A126" s="26">
        <v>6031</v>
      </c>
      <c r="B126" s="26">
        <v>115</v>
      </c>
      <c r="C126" s="26">
        <v>6121</v>
      </c>
      <c r="D126" s="26">
        <v>2221</v>
      </c>
      <c r="E126" s="28" t="s">
        <v>710</v>
      </c>
      <c r="F126" s="19">
        <v>300</v>
      </c>
      <c r="G126" s="6">
        <v>300</v>
      </c>
      <c r="H126" s="6">
        <v>298.8</v>
      </c>
      <c r="I126" s="99">
        <f t="shared" si="2"/>
        <v>99.6</v>
      </c>
    </row>
    <row r="127" spans="1:9" ht="12" customHeight="1">
      <c r="A127" s="26">
        <v>6032</v>
      </c>
      <c r="B127" s="26">
        <v>115</v>
      </c>
      <c r="C127" s="26">
        <v>6121</v>
      </c>
      <c r="D127" s="26">
        <v>2321</v>
      </c>
      <c r="E127" s="28" t="s">
        <v>1422</v>
      </c>
      <c r="F127" s="19">
        <v>300</v>
      </c>
      <c r="G127" s="6">
        <v>310</v>
      </c>
      <c r="H127" s="6">
        <v>309.1</v>
      </c>
      <c r="I127" s="99">
        <f t="shared" si="2"/>
        <v>99.70967741935485</v>
      </c>
    </row>
    <row r="128" spans="1:9" ht="12" customHeight="1">
      <c r="A128" s="26">
        <v>6033</v>
      </c>
      <c r="B128" s="26">
        <v>115</v>
      </c>
      <c r="C128" s="26">
        <v>6121</v>
      </c>
      <c r="D128" s="26">
        <v>2321</v>
      </c>
      <c r="E128" s="28" t="s">
        <v>1401</v>
      </c>
      <c r="F128" s="19">
        <v>1600</v>
      </c>
      <c r="G128" s="6">
        <v>2517</v>
      </c>
      <c r="H128" s="6">
        <v>2516.5</v>
      </c>
      <c r="I128" s="99">
        <f t="shared" si="2"/>
        <v>99.98013508144616</v>
      </c>
    </row>
    <row r="129" spans="1:9" ht="12" customHeight="1">
      <c r="A129" s="26">
        <v>6034</v>
      </c>
      <c r="B129" s="26">
        <v>115</v>
      </c>
      <c r="C129" s="26">
        <v>6121</v>
      </c>
      <c r="D129" s="26">
        <v>3743</v>
      </c>
      <c r="E129" s="28" t="s">
        <v>1402</v>
      </c>
      <c r="F129" s="19">
        <v>1000</v>
      </c>
      <c r="G129" s="6">
        <v>25267</v>
      </c>
      <c r="H129" s="6">
        <v>18212.6</v>
      </c>
      <c r="I129" s="99">
        <f t="shared" si="2"/>
        <v>72.0805794118811</v>
      </c>
    </row>
    <row r="130" spans="1:9" ht="12" customHeight="1">
      <c r="A130" s="26">
        <v>6035</v>
      </c>
      <c r="B130" s="26">
        <v>115</v>
      </c>
      <c r="C130" s="26">
        <v>6126</v>
      </c>
      <c r="D130" s="26">
        <v>3743</v>
      </c>
      <c r="E130" s="28" t="s">
        <v>1403</v>
      </c>
      <c r="F130" s="19">
        <v>300</v>
      </c>
      <c r="G130" s="6">
        <v>0</v>
      </c>
      <c r="H130" s="6">
        <v>0</v>
      </c>
      <c r="I130" s="570" t="s">
        <v>98</v>
      </c>
    </row>
    <row r="131" spans="1:9" ht="12.75">
      <c r="A131" s="26">
        <v>6036</v>
      </c>
      <c r="B131" s="26">
        <v>115</v>
      </c>
      <c r="C131" s="26">
        <v>6121</v>
      </c>
      <c r="D131" s="26">
        <v>3631</v>
      </c>
      <c r="E131" s="28" t="s">
        <v>1578</v>
      </c>
      <c r="F131" s="19">
        <v>250</v>
      </c>
      <c r="G131" s="6">
        <v>123</v>
      </c>
      <c r="H131" s="6">
        <v>10</v>
      </c>
      <c r="I131" s="570">
        <f t="shared" si="2"/>
        <v>8.130081300813007</v>
      </c>
    </row>
    <row r="132" spans="1:9" ht="12.75">
      <c r="A132" s="26">
        <v>6063</v>
      </c>
      <c r="B132" s="26">
        <v>115</v>
      </c>
      <c r="C132" s="26">
        <v>6122</v>
      </c>
      <c r="D132" s="26">
        <v>3311</v>
      </c>
      <c r="E132" s="28" t="s">
        <v>97</v>
      </c>
      <c r="F132" s="19">
        <v>0</v>
      </c>
      <c r="G132" s="6">
        <v>450</v>
      </c>
      <c r="H132" s="6">
        <v>444.4</v>
      </c>
      <c r="I132" s="570">
        <f t="shared" si="2"/>
        <v>98.75555555555555</v>
      </c>
    </row>
    <row r="133" spans="2:9" ht="13.5" customHeight="1">
      <c r="B133" s="21" t="s">
        <v>654</v>
      </c>
      <c r="C133" s="27"/>
      <c r="D133" s="27"/>
      <c r="E133" s="29" t="s">
        <v>655</v>
      </c>
      <c r="F133" s="23">
        <f>SUBTOTAL(9,F123:F131)</f>
        <v>3955</v>
      </c>
      <c r="G133" s="7">
        <f>SUBTOTAL(9,G123:G132)</f>
        <v>30030</v>
      </c>
      <c r="H133" s="7">
        <f>SUBTOTAL(9,H123:H132)</f>
        <v>22762.7</v>
      </c>
      <c r="I133" s="680">
        <f t="shared" si="2"/>
        <v>75.7998667998668</v>
      </c>
    </row>
    <row r="134" spans="1:9" ht="12" customHeight="1">
      <c r="A134" s="26">
        <v>6037</v>
      </c>
      <c r="B134" s="26">
        <v>116</v>
      </c>
      <c r="C134" s="26">
        <v>6111</v>
      </c>
      <c r="D134" s="26">
        <v>6171</v>
      </c>
      <c r="E134" s="1" t="s">
        <v>1475</v>
      </c>
      <c r="F134" s="19">
        <v>1000</v>
      </c>
      <c r="G134" s="6">
        <v>1160</v>
      </c>
      <c r="H134" s="6">
        <v>1155</v>
      </c>
      <c r="I134" s="570">
        <f t="shared" si="2"/>
        <v>99.56896551724138</v>
      </c>
    </row>
    <row r="135" spans="1:9" ht="12" customHeight="1">
      <c r="A135" s="26">
        <v>6038</v>
      </c>
      <c r="B135" s="26">
        <v>116</v>
      </c>
      <c r="C135" s="26">
        <v>6111</v>
      </c>
      <c r="D135" s="26">
        <v>6171</v>
      </c>
      <c r="E135" s="1" t="s">
        <v>1476</v>
      </c>
      <c r="F135" s="19">
        <v>2500</v>
      </c>
      <c r="G135" s="6">
        <v>2340</v>
      </c>
      <c r="H135" s="6">
        <v>1915.1</v>
      </c>
      <c r="I135" s="570">
        <f t="shared" si="2"/>
        <v>81.84188034188034</v>
      </c>
    </row>
    <row r="136" spans="1:9" ht="12" customHeight="1">
      <c r="A136" s="26">
        <v>6039</v>
      </c>
      <c r="B136" s="26">
        <v>116</v>
      </c>
      <c r="C136" s="26">
        <v>6111</v>
      </c>
      <c r="D136" s="26">
        <v>6171</v>
      </c>
      <c r="E136" s="1" t="s">
        <v>1477</v>
      </c>
      <c r="F136" s="19">
        <v>2000</v>
      </c>
      <c r="G136" s="6">
        <v>2265</v>
      </c>
      <c r="H136" s="6">
        <v>2264.8</v>
      </c>
      <c r="I136" s="570">
        <f t="shared" si="2"/>
        <v>99.99116997792495</v>
      </c>
    </row>
    <row r="137" spans="1:9" ht="12" customHeight="1">
      <c r="A137" s="26">
        <v>6040</v>
      </c>
      <c r="B137" s="26">
        <v>116</v>
      </c>
      <c r="C137" s="26">
        <v>6111</v>
      </c>
      <c r="D137" s="26">
        <v>6171</v>
      </c>
      <c r="E137" s="28" t="s">
        <v>635</v>
      </c>
      <c r="F137" s="19">
        <v>1500</v>
      </c>
      <c r="G137" s="6">
        <v>4353.6</v>
      </c>
      <c r="H137" s="6">
        <v>4351.3</v>
      </c>
      <c r="I137" s="570">
        <f t="shared" si="2"/>
        <v>99.94717015803013</v>
      </c>
    </row>
    <row r="138" spans="1:9" ht="12" customHeight="1">
      <c r="A138" s="26">
        <v>6041</v>
      </c>
      <c r="B138" s="26">
        <v>116</v>
      </c>
      <c r="C138" s="26">
        <v>6111</v>
      </c>
      <c r="D138" s="26">
        <v>6171</v>
      </c>
      <c r="E138" s="28" t="s">
        <v>1404</v>
      </c>
      <c r="F138" s="19">
        <v>1900</v>
      </c>
      <c r="G138" s="6">
        <v>0</v>
      </c>
      <c r="H138" s="6">
        <v>0</v>
      </c>
      <c r="I138" s="570" t="s">
        <v>758</v>
      </c>
    </row>
    <row r="139" spans="1:9" ht="12" customHeight="1">
      <c r="A139" s="26">
        <v>6042</v>
      </c>
      <c r="B139" s="26">
        <v>116</v>
      </c>
      <c r="C139" s="26">
        <v>6111</v>
      </c>
      <c r="D139" s="26">
        <v>6171</v>
      </c>
      <c r="E139" s="28" t="s">
        <v>1405</v>
      </c>
      <c r="F139" s="19">
        <v>1000</v>
      </c>
      <c r="G139" s="6">
        <v>0</v>
      </c>
      <c r="H139" s="6">
        <v>0</v>
      </c>
      <c r="I139" s="570" t="s">
        <v>758</v>
      </c>
    </row>
    <row r="140" spans="1:9" ht="12" customHeight="1">
      <c r="A140" s="26">
        <v>6043</v>
      </c>
      <c r="B140" s="26">
        <v>116</v>
      </c>
      <c r="C140" s="26">
        <v>6119</v>
      </c>
      <c r="D140" s="26">
        <v>6171</v>
      </c>
      <c r="E140" s="1" t="s">
        <v>1406</v>
      </c>
      <c r="F140" s="19">
        <v>900</v>
      </c>
      <c r="G140" s="6">
        <v>900</v>
      </c>
      <c r="H140" s="6">
        <v>846.5</v>
      </c>
      <c r="I140" s="99">
        <f t="shared" si="2"/>
        <v>94.05555555555556</v>
      </c>
    </row>
    <row r="141" spans="1:9" ht="12" customHeight="1">
      <c r="A141" s="26">
        <v>6044</v>
      </c>
      <c r="B141" s="26">
        <v>116</v>
      </c>
      <c r="C141" s="26">
        <v>6125</v>
      </c>
      <c r="D141" s="26">
        <v>6171</v>
      </c>
      <c r="E141" s="28" t="s">
        <v>1478</v>
      </c>
      <c r="F141" s="19">
        <v>2400</v>
      </c>
      <c r="G141" s="6">
        <v>1680</v>
      </c>
      <c r="H141" s="6">
        <v>1643.7</v>
      </c>
      <c r="I141" s="99">
        <f t="shared" si="2"/>
        <v>97.83928571428572</v>
      </c>
    </row>
    <row r="142" spans="1:9" ht="12" customHeight="1">
      <c r="A142" s="26">
        <v>6045</v>
      </c>
      <c r="B142" s="26">
        <v>116</v>
      </c>
      <c r="C142" s="26">
        <v>6125</v>
      </c>
      <c r="D142" s="26">
        <v>6171</v>
      </c>
      <c r="E142" s="28" t="s">
        <v>1407</v>
      </c>
      <c r="F142" s="19">
        <v>2800</v>
      </c>
      <c r="G142" s="6">
        <v>1780</v>
      </c>
      <c r="H142" s="6">
        <v>1403.9</v>
      </c>
      <c r="I142" s="99">
        <f t="shared" si="2"/>
        <v>78.87078651685394</v>
      </c>
    </row>
    <row r="143" spans="1:9" ht="12" customHeight="1">
      <c r="A143" s="26">
        <v>6046</v>
      </c>
      <c r="B143" s="26">
        <v>116</v>
      </c>
      <c r="C143" s="26">
        <v>6125</v>
      </c>
      <c r="D143" s="26">
        <v>6171</v>
      </c>
      <c r="E143" s="28" t="s">
        <v>978</v>
      </c>
      <c r="F143" s="19">
        <v>2000</v>
      </c>
      <c r="G143" s="6">
        <v>2269</v>
      </c>
      <c r="H143" s="6">
        <v>2265.8</v>
      </c>
      <c r="I143" s="99">
        <f t="shared" si="2"/>
        <v>99.85896870868226</v>
      </c>
    </row>
    <row r="144" spans="1:9" ht="12" customHeight="1">
      <c r="A144" s="26">
        <v>6047</v>
      </c>
      <c r="B144" s="26">
        <v>116</v>
      </c>
      <c r="C144" s="26">
        <v>6125</v>
      </c>
      <c r="D144" s="26">
        <v>6171</v>
      </c>
      <c r="E144" s="28" t="s">
        <v>1408</v>
      </c>
      <c r="F144" s="19">
        <v>1000</v>
      </c>
      <c r="G144" s="6">
        <v>350</v>
      </c>
      <c r="H144" s="6">
        <v>213.5</v>
      </c>
      <c r="I144" s="99">
        <f t="shared" si="2"/>
        <v>61</v>
      </c>
    </row>
    <row r="145" spans="2:9" ht="13.5" customHeight="1">
      <c r="B145" s="21" t="s">
        <v>706</v>
      </c>
      <c r="C145" s="27"/>
      <c r="D145" s="27"/>
      <c r="E145" s="29" t="s">
        <v>1309</v>
      </c>
      <c r="F145" s="23">
        <f>SUBTOTAL(9,F134:F144)</f>
        <v>19000</v>
      </c>
      <c r="G145" s="7">
        <f>SUBTOTAL(9,G134:G144)</f>
        <v>17097.6</v>
      </c>
      <c r="H145" s="7">
        <f>SUBTOTAL(9,H134:H144)</f>
        <v>16059.600000000002</v>
      </c>
      <c r="I145" s="101">
        <f t="shared" si="2"/>
        <v>93.92897248736666</v>
      </c>
    </row>
    <row r="146" spans="1:9" ht="11.25" customHeight="1">
      <c r="A146" s="26">
        <v>6070</v>
      </c>
      <c r="B146" s="26">
        <v>122</v>
      </c>
      <c r="C146" s="26">
        <v>6119</v>
      </c>
      <c r="D146" s="26">
        <v>2299</v>
      </c>
      <c r="E146" s="28" t="s">
        <v>99</v>
      </c>
      <c r="F146" s="19">
        <v>0</v>
      </c>
      <c r="G146" s="6">
        <v>100</v>
      </c>
      <c r="H146" s="6">
        <v>0</v>
      </c>
      <c r="I146" s="99">
        <f>(H146/G146)*100</f>
        <v>0</v>
      </c>
    </row>
    <row r="147" spans="2:9" ht="13.5" customHeight="1">
      <c r="B147" s="21" t="s">
        <v>1332</v>
      </c>
      <c r="C147" s="27"/>
      <c r="D147" s="27"/>
      <c r="E147" s="29" t="s">
        <v>1333</v>
      </c>
      <c r="F147" s="23">
        <f>SUBTOTAL(9,F146:F146)</f>
        <v>0</v>
      </c>
      <c r="G147" s="7">
        <f>SUBTOTAL(9,G146:G146)</f>
        <v>100</v>
      </c>
      <c r="H147" s="7">
        <f>SUBTOTAL(9,H145:H146)</f>
        <v>0</v>
      </c>
      <c r="I147" s="101">
        <f>(H147/G147)*100</f>
        <v>0</v>
      </c>
    </row>
    <row r="148" spans="1:9" ht="11.25" customHeight="1">
      <c r="A148" s="26">
        <v>6061</v>
      </c>
      <c r="B148" s="26">
        <v>191</v>
      </c>
      <c r="C148" s="26">
        <v>6121</v>
      </c>
      <c r="D148" s="26">
        <v>3419</v>
      </c>
      <c r="E148" s="28" t="s">
        <v>100</v>
      </c>
      <c r="F148" s="19">
        <v>0</v>
      </c>
      <c r="G148" s="6">
        <v>1300</v>
      </c>
      <c r="H148" s="6">
        <v>1240</v>
      </c>
      <c r="I148" s="99">
        <f t="shared" si="2"/>
        <v>95.38461538461539</v>
      </c>
    </row>
    <row r="149" spans="1:9" ht="11.25" customHeight="1">
      <c r="A149" s="26">
        <v>6064</v>
      </c>
      <c r="B149" s="26">
        <v>191</v>
      </c>
      <c r="C149" s="26">
        <v>6122</v>
      </c>
      <c r="D149" s="26">
        <v>3419</v>
      </c>
      <c r="E149" s="28" t="s">
        <v>101</v>
      </c>
      <c r="F149" s="19">
        <v>0</v>
      </c>
      <c r="G149" s="6">
        <v>610</v>
      </c>
      <c r="H149" s="6">
        <v>600.7</v>
      </c>
      <c r="I149" s="99">
        <f t="shared" si="2"/>
        <v>98.47540983606558</v>
      </c>
    </row>
    <row r="150" spans="1:9" ht="11.25" customHeight="1">
      <c r="A150" s="26">
        <v>6065</v>
      </c>
      <c r="B150" s="26">
        <v>191</v>
      </c>
      <c r="C150" s="26">
        <v>6122</v>
      </c>
      <c r="D150" s="26">
        <v>3419</v>
      </c>
      <c r="E150" s="28" t="s">
        <v>102</v>
      </c>
      <c r="F150" s="19">
        <v>0</v>
      </c>
      <c r="G150" s="6">
        <v>1600</v>
      </c>
      <c r="H150" s="6">
        <v>1575</v>
      </c>
      <c r="I150" s="99">
        <f t="shared" si="2"/>
        <v>98.4375</v>
      </c>
    </row>
    <row r="151" spans="2:9" ht="13.5" customHeight="1">
      <c r="B151" s="21" t="s">
        <v>656</v>
      </c>
      <c r="C151" s="27"/>
      <c r="D151" s="27"/>
      <c r="E151" s="29" t="s">
        <v>264</v>
      </c>
      <c r="F151" s="23">
        <v>0</v>
      </c>
      <c r="G151" s="7">
        <f>SUBTOTAL(9,G148:G150)</f>
        <v>3510</v>
      </c>
      <c r="H151" s="7">
        <f>SUBTOTAL(9,H148:H150)</f>
        <v>3415.7</v>
      </c>
      <c r="I151" s="101">
        <f t="shared" si="2"/>
        <v>97.31339031339031</v>
      </c>
    </row>
    <row r="152" spans="1:9" ht="12" customHeight="1">
      <c r="A152" s="26">
        <v>6075</v>
      </c>
      <c r="B152" s="26">
        <v>216</v>
      </c>
      <c r="C152" s="26">
        <v>6351</v>
      </c>
      <c r="D152" s="26">
        <v>3113</v>
      </c>
      <c r="E152" s="28" t="s">
        <v>1409</v>
      </c>
      <c r="F152" s="19">
        <v>0</v>
      </c>
      <c r="G152" s="6">
        <v>300</v>
      </c>
      <c r="H152" s="6">
        <v>300</v>
      </c>
      <c r="I152" s="99">
        <f>(H152/G152)*100</f>
        <v>100</v>
      </c>
    </row>
    <row r="153" spans="2:9" ht="13.5" customHeight="1">
      <c r="B153" s="21" t="s">
        <v>1548</v>
      </c>
      <c r="C153" s="27"/>
      <c r="D153" s="27"/>
      <c r="E153" s="29" t="s">
        <v>1428</v>
      </c>
      <c r="F153" s="23">
        <f>SUBTOTAL(9,F152)</f>
        <v>0</v>
      </c>
      <c r="G153" s="7">
        <f>SUBTOTAL(9,G152)</f>
        <v>300</v>
      </c>
      <c r="H153" s="7">
        <f>SUBTOTAL(9,H152)</f>
        <v>300</v>
      </c>
      <c r="I153" s="101">
        <f>(H153/G153)*100</f>
        <v>100</v>
      </c>
    </row>
    <row r="154" spans="1:9" ht="12" customHeight="1">
      <c r="A154" s="26">
        <v>6053</v>
      </c>
      <c r="B154" s="26">
        <v>228</v>
      </c>
      <c r="C154" s="26">
        <v>6351</v>
      </c>
      <c r="D154" s="26">
        <v>3113</v>
      </c>
      <c r="E154" s="28" t="s">
        <v>1409</v>
      </c>
      <c r="F154" s="19">
        <v>0</v>
      </c>
      <c r="G154" s="6">
        <v>500</v>
      </c>
      <c r="H154" s="6">
        <v>500</v>
      </c>
      <c r="I154" s="99">
        <f t="shared" si="2"/>
        <v>100</v>
      </c>
    </row>
    <row r="155" spans="2:9" ht="13.5" customHeight="1">
      <c r="B155" s="21" t="s">
        <v>674</v>
      </c>
      <c r="C155" s="27"/>
      <c r="D155" s="27"/>
      <c r="E155" s="29" t="s">
        <v>614</v>
      </c>
      <c r="F155" s="23">
        <f>SUBTOTAL(9,F154)</f>
        <v>0</v>
      </c>
      <c r="G155" s="7">
        <f>SUBTOTAL(9,G154)</f>
        <v>500</v>
      </c>
      <c r="H155" s="7">
        <f>SUBTOTAL(9,H154)</f>
        <v>500</v>
      </c>
      <c r="I155" s="101">
        <f t="shared" si="2"/>
        <v>100</v>
      </c>
    </row>
    <row r="156" spans="1:9" ht="12" customHeight="1">
      <c r="A156" s="26">
        <v>6054</v>
      </c>
      <c r="B156" s="26">
        <v>232</v>
      </c>
      <c r="C156" s="26">
        <v>6351</v>
      </c>
      <c r="D156" s="26">
        <v>3111</v>
      </c>
      <c r="E156" s="28" t="s">
        <v>1409</v>
      </c>
      <c r="F156" s="19">
        <v>0</v>
      </c>
      <c r="G156" s="6">
        <v>43.5</v>
      </c>
      <c r="H156" s="6">
        <v>0</v>
      </c>
      <c r="I156" s="99">
        <f t="shared" si="2"/>
        <v>0</v>
      </c>
    </row>
    <row r="157" spans="2:9" ht="13.5" customHeight="1">
      <c r="B157" s="21" t="s">
        <v>688</v>
      </c>
      <c r="C157" s="27"/>
      <c r="D157" s="27"/>
      <c r="E157" s="29" t="s">
        <v>794</v>
      </c>
      <c r="F157" s="23">
        <f>SUBTOTAL(9,F156)</f>
        <v>0</v>
      </c>
      <c r="G157" s="7">
        <f>SUBTOTAL(9,G156)</f>
        <v>43.5</v>
      </c>
      <c r="H157" s="7">
        <f>SUBTOTAL(9,H156)</f>
        <v>0</v>
      </c>
      <c r="I157" s="101">
        <f t="shared" si="2"/>
        <v>0</v>
      </c>
    </row>
    <row r="158" spans="1:9" ht="11.25" customHeight="1">
      <c r="A158" s="26">
        <v>6055</v>
      </c>
      <c r="B158" s="26">
        <v>234</v>
      </c>
      <c r="C158" s="26">
        <v>6351</v>
      </c>
      <c r="D158" s="26">
        <v>3111</v>
      </c>
      <c r="E158" s="28" t="s">
        <v>1409</v>
      </c>
      <c r="F158" s="19">
        <v>0</v>
      </c>
      <c r="G158" s="6">
        <v>135</v>
      </c>
      <c r="H158" s="6">
        <v>135</v>
      </c>
      <c r="I158" s="99">
        <f t="shared" si="2"/>
        <v>100</v>
      </c>
    </row>
    <row r="159" spans="2:9" ht="13.5" customHeight="1">
      <c r="B159" s="21" t="s">
        <v>694</v>
      </c>
      <c r="C159" s="27"/>
      <c r="D159" s="27"/>
      <c r="E159" s="29" t="s">
        <v>798</v>
      </c>
      <c r="F159" s="23">
        <f>SUBTOTAL(9,F158)</f>
        <v>0</v>
      </c>
      <c r="G159" s="7">
        <f>SUBTOTAL(9,G158)</f>
        <v>135</v>
      </c>
      <c r="H159" s="7">
        <f>SUBTOTAL(9,H158)</f>
        <v>135</v>
      </c>
      <c r="I159" s="101">
        <f t="shared" si="2"/>
        <v>100</v>
      </c>
    </row>
    <row r="160" spans="1:9" ht="11.25" customHeight="1">
      <c r="A160" s="26">
        <v>6068</v>
      </c>
      <c r="B160" s="26">
        <v>238</v>
      </c>
      <c r="C160" s="26">
        <v>6351</v>
      </c>
      <c r="D160" s="26">
        <v>3141</v>
      </c>
      <c r="E160" s="28" t="s">
        <v>1409</v>
      </c>
      <c r="F160" s="19">
        <v>0</v>
      </c>
      <c r="G160" s="6">
        <v>500</v>
      </c>
      <c r="H160" s="6">
        <v>500</v>
      </c>
      <c r="I160" s="99">
        <f>(H160/G160)*100</f>
        <v>100</v>
      </c>
    </row>
    <row r="161" spans="2:9" ht="13.5" customHeight="1">
      <c r="B161" s="21" t="s">
        <v>698</v>
      </c>
      <c r="C161" s="27"/>
      <c r="D161" s="27"/>
      <c r="E161" s="29" t="s">
        <v>800</v>
      </c>
      <c r="F161" s="23">
        <f>SUBTOTAL(9,F160)</f>
        <v>0</v>
      </c>
      <c r="G161" s="7">
        <f>SUBTOTAL(9,G160)</f>
        <v>500</v>
      </c>
      <c r="H161" s="7">
        <f>SUBTOTAL(9,H160)</f>
        <v>500</v>
      </c>
      <c r="I161" s="101">
        <f>(H161/G161)*100</f>
        <v>100</v>
      </c>
    </row>
    <row r="162" spans="1:9" ht="12" customHeight="1">
      <c r="A162" s="26">
        <v>6048</v>
      </c>
      <c r="B162" s="26">
        <v>403</v>
      </c>
      <c r="C162" s="26">
        <v>6313</v>
      </c>
      <c r="D162" s="26">
        <v>2221</v>
      </c>
      <c r="E162" s="28" t="s">
        <v>1410</v>
      </c>
      <c r="F162" s="19">
        <v>30000</v>
      </c>
      <c r="G162" s="6">
        <v>30000</v>
      </c>
      <c r="H162" s="6">
        <v>30000</v>
      </c>
      <c r="I162" s="99">
        <f t="shared" si="2"/>
        <v>100</v>
      </c>
    </row>
    <row r="163" spans="2:9" ht="13.5" customHeight="1">
      <c r="B163" s="21" t="s">
        <v>681</v>
      </c>
      <c r="C163" s="27"/>
      <c r="D163" s="27"/>
      <c r="E163" s="29" t="s">
        <v>1580</v>
      </c>
      <c r="F163" s="23">
        <f>SUBTOTAL(9,F162)</f>
        <v>30000</v>
      </c>
      <c r="G163" s="7">
        <f>SUBTOTAL(9,G162)</f>
        <v>30000</v>
      </c>
      <c r="H163" s="7">
        <f>SUBTOTAL(9,H162)</f>
        <v>30000</v>
      </c>
      <c r="I163" s="101">
        <f t="shared" si="2"/>
        <v>100</v>
      </c>
    </row>
    <row r="164" spans="1:9" ht="12" customHeight="1">
      <c r="A164" s="26">
        <v>6049</v>
      </c>
      <c r="B164" s="32">
        <v>410</v>
      </c>
      <c r="C164" s="32">
        <v>6121</v>
      </c>
      <c r="D164" s="32">
        <v>3612</v>
      </c>
      <c r="E164" s="1" t="s">
        <v>981</v>
      </c>
      <c r="F164" s="19">
        <v>12000</v>
      </c>
      <c r="G164" s="6">
        <v>18700</v>
      </c>
      <c r="H164" s="6">
        <v>18748.5</v>
      </c>
      <c r="I164" s="99">
        <f t="shared" si="2"/>
        <v>100.25935828877006</v>
      </c>
    </row>
    <row r="165" spans="1:9" ht="12" customHeight="1">
      <c r="A165" s="26">
        <v>6050</v>
      </c>
      <c r="B165" s="32">
        <v>410</v>
      </c>
      <c r="C165" s="32">
        <v>6121</v>
      </c>
      <c r="D165" s="32">
        <v>3612</v>
      </c>
      <c r="E165" s="1" t="s">
        <v>1423</v>
      </c>
      <c r="F165" s="19">
        <v>2300</v>
      </c>
      <c r="G165" s="6">
        <v>2300</v>
      </c>
      <c r="H165" s="6">
        <v>2106.5</v>
      </c>
      <c r="I165" s="99">
        <f t="shared" si="2"/>
        <v>91.58695652173913</v>
      </c>
    </row>
    <row r="166" spans="1:9" ht="12" customHeight="1">
      <c r="A166" s="26">
        <v>6060</v>
      </c>
      <c r="B166" s="32">
        <v>410</v>
      </c>
      <c r="C166" s="32">
        <v>6121</v>
      </c>
      <c r="D166" s="32">
        <v>3612</v>
      </c>
      <c r="E166" s="1" t="s">
        <v>1519</v>
      </c>
      <c r="F166" s="19">
        <v>0</v>
      </c>
      <c r="G166" s="6">
        <v>425</v>
      </c>
      <c r="H166" s="6">
        <v>406.9</v>
      </c>
      <c r="I166" s="99">
        <f t="shared" si="2"/>
        <v>95.74117647058823</v>
      </c>
    </row>
    <row r="167" spans="1:9" ht="12" customHeight="1">
      <c r="A167" s="26">
        <v>6069</v>
      </c>
      <c r="B167" s="32">
        <v>410</v>
      </c>
      <c r="C167" s="32">
        <v>6121</v>
      </c>
      <c r="D167" s="32">
        <v>3612</v>
      </c>
      <c r="E167" s="1" t="s">
        <v>103</v>
      </c>
      <c r="F167" s="19">
        <v>0</v>
      </c>
      <c r="G167" s="6">
        <v>75</v>
      </c>
      <c r="H167" s="6">
        <v>74.5</v>
      </c>
      <c r="I167" s="99">
        <f t="shared" si="2"/>
        <v>99.33333333333333</v>
      </c>
    </row>
    <row r="168" spans="1:9" ht="12" customHeight="1">
      <c r="A168" s="26">
        <v>6072</v>
      </c>
      <c r="B168" s="32">
        <v>410</v>
      </c>
      <c r="C168" s="32">
        <v>6121</v>
      </c>
      <c r="D168" s="32">
        <v>3612</v>
      </c>
      <c r="E168" s="1" t="s">
        <v>104</v>
      </c>
      <c r="F168" s="19">
        <v>0</v>
      </c>
      <c r="G168" s="6">
        <v>195</v>
      </c>
      <c r="H168" s="6">
        <v>194.6</v>
      </c>
      <c r="I168" s="99">
        <f t="shared" si="2"/>
        <v>99.79487179487178</v>
      </c>
    </row>
    <row r="169" spans="1:9" ht="12" customHeight="1">
      <c r="A169" s="26">
        <v>6073</v>
      </c>
      <c r="B169" s="32">
        <v>410</v>
      </c>
      <c r="C169" s="32">
        <v>6121</v>
      </c>
      <c r="D169" s="32">
        <v>3612</v>
      </c>
      <c r="E169" s="1" t="s">
        <v>105</v>
      </c>
      <c r="F169" s="19">
        <v>0</v>
      </c>
      <c r="G169" s="6">
        <v>92</v>
      </c>
      <c r="H169" s="6">
        <v>37.5</v>
      </c>
      <c r="I169" s="99">
        <f t="shared" si="2"/>
        <v>40.76086956521739</v>
      </c>
    </row>
    <row r="170" spans="1:9" ht="11.25" customHeight="1">
      <c r="A170" s="26">
        <v>6074</v>
      </c>
      <c r="B170" s="32">
        <v>410</v>
      </c>
      <c r="C170" s="32">
        <v>6121</v>
      </c>
      <c r="D170" s="32">
        <v>3612</v>
      </c>
      <c r="E170" s="1" t="s">
        <v>106</v>
      </c>
      <c r="F170" s="19">
        <v>0</v>
      </c>
      <c r="G170" s="6">
        <v>127</v>
      </c>
      <c r="H170" s="6">
        <v>116.5</v>
      </c>
      <c r="I170" s="99">
        <f t="shared" si="2"/>
        <v>91.73228346456693</v>
      </c>
    </row>
    <row r="171" spans="1:9" ht="13.5" customHeight="1" thickBot="1">
      <c r="A171" s="74"/>
      <c r="B171" s="69" t="s">
        <v>682</v>
      </c>
      <c r="C171" s="68"/>
      <c r="D171" s="68"/>
      <c r="E171" s="71" t="s">
        <v>1581</v>
      </c>
      <c r="F171" s="72">
        <f>SUBTOTAL(9,F164:F165)</f>
        <v>14300</v>
      </c>
      <c r="G171" s="97">
        <f>SUBTOTAL(9,G164:G170)</f>
        <v>21914</v>
      </c>
      <c r="H171" s="97">
        <f>SUBTOTAL(9,H164:H170)</f>
        <v>21685</v>
      </c>
      <c r="I171" s="100">
        <f t="shared" si="2"/>
        <v>98.95500593228074</v>
      </c>
    </row>
    <row r="172" spans="1:22" s="51" customFormat="1" ht="19.5" customHeight="1" thickBot="1" thickTop="1">
      <c r="A172" s="773" t="s">
        <v>691</v>
      </c>
      <c r="B172" s="773"/>
      <c r="C172" s="773"/>
      <c r="D172" s="773"/>
      <c r="E172" s="774"/>
      <c r="F172" s="73">
        <f>SUBTOTAL(9,F9:F171)</f>
        <v>501915</v>
      </c>
      <c r="G172" s="102">
        <f>SUBTOTAL(9,G5:G171)</f>
        <v>842914.8</v>
      </c>
      <c r="H172" s="102">
        <f>SUBTOTAL(9,H5:H171)</f>
        <v>654451.3</v>
      </c>
      <c r="I172" s="571">
        <f t="shared" si="2"/>
        <v>77.6414532049977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7" ht="12.75">
      <c r="A173"/>
      <c r="C173"/>
      <c r="D173"/>
      <c r="G173" s="6"/>
    </row>
    <row r="174" spans="1:7" ht="12.75">
      <c r="A174"/>
      <c r="G174" s="7"/>
    </row>
    <row r="175" spans="1:6" ht="12.75">
      <c r="A175"/>
      <c r="F175" s="5"/>
    </row>
    <row r="176" spans="1:6" ht="12.75">
      <c r="A176"/>
      <c r="F176" s="5"/>
    </row>
    <row r="177" spans="1:6" ht="12.75">
      <c r="A177"/>
      <c r="F177" s="5"/>
    </row>
    <row r="178" spans="1:6" ht="12.75">
      <c r="A178"/>
      <c r="F178" s="5"/>
    </row>
    <row r="179" spans="1:6" ht="12.75">
      <c r="A179"/>
      <c r="F179" s="5"/>
    </row>
    <row r="180" spans="1:6" ht="12.75">
      <c r="A180"/>
      <c r="F180" s="5"/>
    </row>
    <row r="181" spans="1:6" ht="12.75">
      <c r="A181"/>
      <c r="F181" s="5"/>
    </row>
    <row r="182" spans="1:6" ht="12.75">
      <c r="A182"/>
      <c r="F182" s="5"/>
    </row>
    <row r="183" spans="1:6" ht="12.75">
      <c r="A183"/>
      <c r="F183" s="5"/>
    </row>
    <row r="184" spans="1:6" ht="12.75">
      <c r="A184"/>
      <c r="F184" s="5"/>
    </row>
    <row r="185" ht="12.75">
      <c r="A185"/>
    </row>
    <row r="186" ht="12.75">
      <c r="A186"/>
    </row>
    <row r="187" spans="6:9" ht="12.75">
      <c r="F187" s="5"/>
      <c r="G187" s="6"/>
      <c r="H187" s="6"/>
      <c r="I187" s="1"/>
    </row>
    <row r="188" spans="6:9" ht="12.75">
      <c r="F188" s="5"/>
      <c r="G188" s="6"/>
      <c r="H188" s="6"/>
      <c r="I188" s="1"/>
    </row>
    <row r="189" spans="6:9" ht="12.75">
      <c r="F189" s="5"/>
      <c r="G189" s="6"/>
      <c r="H189" s="6"/>
      <c r="I189" s="1"/>
    </row>
    <row r="190" spans="7:9" ht="12.75">
      <c r="G190" s="6"/>
      <c r="H190" s="6"/>
      <c r="I190" s="1"/>
    </row>
    <row r="191" spans="7:9" ht="12.75">
      <c r="G191" s="6"/>
      <c r="H191" s="6"/>
      <c r="I191" s="1"/>
    </row>
    <row r="192" spans="7:9" ht="12.75">
      <c r="G192" s="6"/>
      <c r="H192" s="6"/>
      <c r="I192" s="1"/>
    </row>
    <row r="193" spans="7:9" ht="12.75">
      <c r="G193" s="6"/>
      <c r="H193" s="6"/>
      <c r="I193" s="1"/>
    </row>
    <row r="194" spans="7:9" ht="12.75">
      <c r="G194" s="6"/>
      <c r="H194" s="6"/>
      <c r="I194" s="1"/>
    </row>
    <row r="195" spans="7:9" ht="12.75">
      <c r="G195" s="6"/>
      <c r="H195" s="6"/>
      <c r="I195" s="1"/>
    </row>
    <row r="196" spans="7:9" ht="12.75">
      <c r="G196" s="6"/>
      <c r="H196" s="6"/>
      <c r="I196" s="1"/>
    </row>
    <row r="197" spans="7:9" ht="12.75">
      <c r="G197" s="6"/>
      <c r="H197" s="6"/>
      <c r="I197" s="1"/>
    </row>
    <row r="198" spans="7:9" ht="12.75">
      <c r="G198" s="6"/>
      <c r="H198" s="6"/>
      <c r="I198" s="1"/>
    </row>
    <row r="199" spans="7:9" ht="12.75">
      <c r="G199" s="6"/>
      <c r="H199" s="6"/>
      <c r="I199" s="1"/>
    </row>
    <row r="200" spans="7:9" ht="12.75">
      <c r="G200" s="6"/>
      <c r="H200" s="6"/>
      <c r="I200" s="1"/>
    </row>
    <row r="201" spans="7:9" ht="12.75">
      <c r="G201" s="6"/>
      <c r="H201" s="6"/>
      <c r="I201" s="1"/>
    </row>
    <row r="202" spans="7:9" ht="12.75">
      <c r="G202" s="6"/>
      <c r="H202" s="6"/>
      <c r="I202" s="1"/>
    </row>
    <row r="203" spans="7:9" ht="12.75">
      <c r="G203" s="6"/>
      <c r="H203" s="6"/>
      <c r="I203" s="1"/>
    </row>
    <row r="204" spans="7:9" ht="12.75">
      <c r="G204" s="6"/>
      <c r="H204" s="6"/>
      <c r="I204" s="1"/>
    </row>
    <row r="205" spans="7:9" ht="12.75">
      <c r="G205" s="6"/>
      <c r="H205" s="6"/>
      <c r="I205" s="1"/>
    </row>
    <row r="206" spans="7:9" ht="12.75">
      <c r="G206" s="6"/>
      <c r="H206" s="6"/>
      <c r="I206" s="1"/>
    </row>
    <row r="207" spans="7:9" ht="12.75">
      <c r="G207" s="6"/>
      <c r="H207" s="6"/>
      <c r="I207" s="1"/>
    </row>
    <row r="208" spans="7:9" ht="12.75">
      <c r="G208" s="6"/>
      <c r="H208" s="6"/>
      <c r="I208" s="1"/>
    </row>
    <row r="209" spans="7:9" ht="12.75">
      <c r="G209" s="6"/>
      <c r="H209" s="6"/>
      <c r="I209" s="1"/>
    </row>
    <row r="210" spans="7:9" ht="12.75">
      <c r="G210" s="6"/>
      <c r="H210" s="6"/>
      <c r="I210" s="1"/>
    </row>
    <row r="211" spans="7:9" ht="12.75">
      <c r="G211" s="6"/>
      <c r="H211" s="6"/>
      <c r="I211" s="1"/>
    </row>
    <row r="212" spans="7:9" ht="12.75">
      <c r="G212" s="6"/>
      <c r="H212" s="6"/>
      <c r="I212" s="1"/>
    </row>
    <row r="213" spans="7:9" ht="12.75">
      <c r="G213" s="6"/>
      <c r="H213" s="6"/>
      <c r="I213" s="1"/>
    </row>
    <row r="214" spans="7:9" ht="12.75">
      <c r="G214" s="6"/>
      <c r="H214" s="6"/>
      <c r="I214" s="1"/>
    </row>
    <row r="215" spans="7:9" ht="12.75">
      <c r="G215" s="6"/>
      <c r="H215" s="6"/>
      <c r="I215" s="1"/>
    </row>
    <row r="216" spans="7:9" ht="12.75">
      <c r="G216" s="6"/>
      <c r="H216" s="6"/>
      <c r="I216" s="1"/>
    </row>
    <row r="217" spans="7:9" ht="12.75">
      <c r="G217" s="6"/>
      <c r="H217" s="6"/>
      <c r="I217" s="1"/>
    </row>
    <row r="218" spans="7:9" ht="12.75">
      <c r="G218" s="6"/>
      <c r="H218" s="6"/>
      <c r="I218" s="1"/>
    </row>
    <row r="219" spans="7:9" ht="12.75">
      <c r="G219" s="6"/>
      <c r="H219" s="6"/>
      <c r="I219" s="1"/>
    </row>
    <row r="220" spans="7:9" ht="12.75">
      <c r="G220" s="6"/>
      <c r="H220" s="6"/>
      <c r="I220" s="1"/>
    </row>
    <row r="221" spans="7:9" ht="12.75">
      <c r="G221" s="6"/>
      <c r="H221" s="6"/>
      <c r="I221" s="1"/>
    </row>
    <row r="222" spans="7:9" ht="12.75">
      <c r="G222" s="6"/>
      <c r="H222" s="6"/>
      <c r="I222" s="1"/>
    </row>
    <row r="223" spans="7:9" ht="12.75">
      <c r="G223" s="6"/>
      <c r="H223" s="6"/>
      <c r="I223" s="1"/>
    </row>
    <row r="224" spans="7:9" ht="12.75">
      <c r="G224" s="6"/>
      <c r="H224" s="6"/>
      <c r="I224" s="1"/>
    </row>
    <row r="225" spans="7:9" ht="12.75">
      <c r="G225" s="6"/>
      <c r="H225" s="6"/>
      <c r="I225" s="1"/>
    </row>
    <row r="226" spans="7:9" ht="12.75">
      <c r="G226" s="6"/>
      <c r="H226" s="6"/>
      <c r="I226" s="1"/>
    </row>
    <row r="227" spans="7:9" ht="12.75">
      <c r="G227" s="6"/>
      <c r="H227" s="6"/>
      <c r="I227" s="1"/>
    </row>
    <row r="228" spans="7:9" ht="12.75">
      <c r="G228" s="6"/>
      <c r="H228" s="6"/>
      <c r="I228" s="1"/>
    </row>
    <row r="229" spans="7:9" ht="12.75">
      <c r="G229" s="6"/>
      <c r="H229" s="6"/>
      <c r="I229" s="1"/>
    </row>
    <row r="230" spans="7:9" ht="12.75">
      <c r="G230" s="6"/>
      <c r="H230" s="6"/>
      <c r="I230" s="1"/>
    </row>
    <row r="231" spans="7:9" ht="12.75">
      <c r="G231" s="6"/>
      <c r="H231" s="6"/>
      <c r="I231" s="1"/>
    </row>
    <row r="232" spans="7:9" ht="12.75">
      <c r="G232" s="6"/>
      <c r="H232" s="6"/>
      <c r="I232" s="1"/>
    </row>
    <row r="233" spans="7:9" ht="12.75">
      <c r="G233" s="6"/>
      <c r="H233" s="6"/>
      <c r="I233" s="1"/>
    </row>
    <row r="234" spans="7:9" ht="12.75">
      <c r="G234" s="6"/>
      <c r="H234" s="6"/>
      <c r="I234" s="1"/>
    </row>
    <row r="235" spans="7:9" ht="12.75">
      <c r="G235" s="6"/>
      <c r="H235" s="6"/>
      <c r="I235" s="1"/>
    </row>
    <row r="236" spans="7:9" ht="12.75">
      <c r="G236" s="6"/>
      <c r="H236" s="6"/>
      <c r="I236" s="1"/>
    </row>
    <row r="237" spans="7:9" ht="12.75">
      <c r="G237" s="6"/>
      <c r="H237" s="6"/>
      <c r="I237" s="1"/>
    </row>
    <row r="238" spans="7:9" ht="12.75">
      <c r="G238" s="6"/>
      <c r="H238" s="6"/>
      <c r="I238" s="1"/>
    </row>
    <row r="239" spans="7:9" ht="12.75">
      <c r="G239" s="6"/>
      <c r="H239" s="6"/>
      <c r="I239" s="1"/>
    </row>
    <row r="240" spans="7:9" ht="12.75">
      <c r="G240" s="6"/>
      <c r="H240" s="6"/>
      <c r="I240" s="1"/>
    </row>
    <row r="241" spans="7:9" ht="12.75">
      <c r="G241" s="6"/>
      <c r="H241" s="6"/>
      <c r="I241" s="1"/>
    </row>
    <row r="242" spans="7:9" ht="12.75">
      <c r="G242" s="6"/>
      <c r="H242" s="6"/>
      <c r="I242" s="1"/>
    </row>
    <row r="243" spans="7:9" ht="12.75">
      <c r="G243" s="6"/>
      <c r="H243" s="6"/>
      <c r="I243" s="1"/>
    </row>
    <row r="244" spans="7:9" ht="12.75">
      <c r="G244" s="6"/>
      <c r="H244" s="6"/>
      <c r="I244" s="1"/>
    </row>
    <row r="245" spans="7:9" ht="12.75">
      <c r="G245" s="6"/>
      <c r="H245" s="6"/>
      <c r="I245" s="1"/>
    </row>
    <row r="246" spans="7:9" ht="12.75">
      <c r="G246" s="6"/>
      <c r="H246" s="6"/>
      <c r="I246" s="1"/>
    </row>
    <row r="247" spans="7:9" ht="12.75">
      <c r="G247" s="6"/>
      <c r="H247" s="6"/>
      <c r="I247" s="1"/>
    </row>
    <row r="248" spans="7:9" ht="12.75">
      <c r="G248" s="6"/>
      <c r="H248" s="6"/>
      <c r="I248" s="1"/>
    </row>
    <row r="249" spans="7:9" ht="12.75">
      <c r="G249" s="6"/>
      <c r="H249" s="6"/>
      <c r="I249" s="1"/>
    </row>
    <row r="250" spans="7:9" ht="12.75">
      <c r="G250" s="6"/>
      <c r="H250" s="6"/>
      <c r="I250" s="1"/>
    </row>
    <row r="251" spans="7:9" ht="12.75">
      <c r="G251" s="6"/>
      <c r="H251" s="6"/>
      <c r="I251" s="1"/>
    </row>
    <row r="252" spans="7:9" ht="12.75">
      <c r="G252" s="6"/>
      <c r="H252" s="6"/>
      <c r="I252" s="1"/>
    </row>
    <row r="253" spans="7:9" ht="12.75">
      <c r="G253" s="6"/>
      <c r="H253" s="6"/>
      <c r="I253" s="1"/>
    </row>
    <row r="254" spans="7:9" ht="12.75">
      <c r="G254" s="6"/>
      <c r="H254" s="6"/>
      <c r="I254" s="1"/>
    </row>
    <row r="255" spans="7:9" ht="12.75">
      <c r="G255" s="6"/>
      <c r="H255" s="6"/>
      <c r="I255" s="1"/>
    </row>
    <row r="256" spans="7:9" ht="12.75">
      <c r="G256" s="6"/>
      <c r="H256" s="6"/>
      <c r="I256" s="1"/>
    </row>
    <row r="257" spans="7:9" ht="12.75">
      <c r="G257" s="6"/>
      <c r="H257" s="6"/>
      <c r="I257" s="1"/>
    </row>
    <row r="258" spans="7:9" ht="12.75">
      <c r="G258" s="6"/>
      <c r="H258" s="6"/>
      <c r="I258" s="1"/>
    </row>
    <row r="259" spans="7:9" ht="12.75">
      <c r="G259" s="6"/>
      <c r="H259" s="6"/>
      <c r="I259" s="1"/>
    </row>
    <row r="260" spans="7:9" ht="12.75">
      <c r="G260" s="6"/>
      <c r="H260" s="6"/>
      <c r="I260" s="1"/>
    </row>
    <row r="261" spans="7:9" ht="12.75">
      <c r="G261" s="6"/>
      <c r="H261" s="6"/>
      <c r="I261" s="1"/>
    </row>
    <row r="262" spans="7:9" ht="12.75">
      <c r="G262" s="6"/>
      <c r="H262" s="6"/>
      <c r="I262" s="1"/>
    </row>
    <row r="263" spans="7:9" ht="12.75">
      <c r="G263" s="6"/>
      <c r="H263" s="6"/>
      <c r="I263" s="1"/>
    </row>
    <row r="264" spans="7:9" ht="12.75">
      <c r="G264" s="6"/>
      <c r="H264" s="6"/>
      <c r="I264" s="1"/>
    </row>
    <row r="265" spans="7:9" ht="12.75">
      <c r="G265" s="6"/>
      <c r="H265" s="6"/>
      <c r="I265" s="1"/>
    </row>
    <row r="266" spans="7:9" ht="12.75">
      <c r="G266" s="6"/>
      <c r="H266" s="6"/>
      <c r="I266" s="1"/>
    </row>
    <row r="267" spans="7:9" ht="12.75">
      <c r="G267" s="6"/>
      <c r="H267" s="6"/>
      <c r="I267" s="1"/>
    </row>
    <row r="268" spans="7:9" ht="12.75">
      <c r="G268" s="6"/>
      <c r="H268" s="6"/>
      <c r="I268" s="1"/>
    </row>
    <row r="269" spans="7:9" ht="12.75">
      <c r="G269" s="6"/>
      <c r="H269" s="6"/>
      <c r="I269" s="1"/>
    </row>
    <row r="270" spans="7:9" ht="12.75">
      <c r="G270" s="6"/>
      <c r="H270" s="6"/>
      <c r="I270" s="1"/>
    </row>
    <row r="271" spans="7:9" ht="12.75">
      <c r="G271" s="6"/>
      <c r="H271" s="6"/>
      <c r="I271" s="1"/>
    </row>
    <row r="272" spans="7:9" ht="12.75">
      <c r="G272" s="6"/>
      <c r="H272" s="6"/>
      <c r="I272" s="1"/>
    </row>
    <row r="273" spans="7:9" ht="12.75">
      <c r="G273" s="6"/>
      <c r="H273" s="6"/>
      <c r="I273" s="1"/>
    </row>
    <row r="274" spans="7:9" ht="12.75">
      <c r="G274" s="6"/>
      <c r="H274" s="6"/>
      <c r="I274" s="1"/>
    </row>
    <row r="275" spans="7:9" ht="12.75">
      <c r="G275" s="6"/>
      <c r="H275" s="6"/>
      <c r="I275" s="1"/>
    </row>
    <row r="276" spans="7:9" ht="12.75">
      <c r="G276" s="6"/>
      <c r="H276" s="6"/>
      <c r="I276" s="1"/>
    </row>
    <row r="277" spans="7:9" ht="12.75">
      <c r="G277" s="6"/>
      <c r="H277" s="6"/>
      <c r="I277" s="1"/>
    </row>
    <row r="278" spans="7:9" ht="12.75">
      <c r="G278" s="6"/>
      <c r="H278" s="6"/>
      <c r="I278" s="1"/>
    </row>
    <row r="279" spans="7:9" ht="12.75">
      <c r="G279" s="6"/>
      <c r="H279" s="6"/>
      <c r="I279" s="1"/>
    </row>
    <row r="280" spans="7:9" ht="12.75">
      <c r="G280" s="6"/>
      <c r="H280" s="6"/>
      <c r="I280" s="1"/>
    </row>
    <row r="281" spans="7:9" ht="12.75">
      <c r="G281" s="6"/>
      <c r="H281" s="6"/>
      <c r="I281" s="1"/>
    </row>
    <row r="282" spans="7:9" ht="12.75">
      <c r="G282" s="6"/>
      <c r="H282" s="6"/>
      <c r="I282" s="1"/>
    </row>
    <row r="283" spans="7:9" ht="12.75">
      <c r="G283" s="6"/>
      <c r="H283" s="6"/>
      <c r="I283" s="1"/>
    </row>
  </sheetData>
  <mergeCells count="9">
    <mergeCell ref="A172:E172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r:id="rId1"/>
  <headerFooter alignWithMargins="0">
    <oddHeader>&amp;C&amp;"Arial CE,tučné"&amp;12PŘEHLED HOSPODAŘENÍ ZA  &amp;UROK  2003&amp;U  -  KAPITÁLOVÉ VÝDAJE</oddHeader>
    <oddFooter>&amp;C&amp;P&amp;RKapitálové výdaje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H68" sqref="H68"/>
    </sheetView>
  </sheetViews>
  <sheetFormatPr defaultColWidth="9.00390625" defaultRowHeight="12.75"/>
  <cols>
    <col min="1" max="1" width="3.875" style="43" customWidth="1"/>
    <col min="2" max="2" width="3.625" style="0" customWidth="1"/>
    <col min="3" max="3" width="4.25390625" style="0" customWidth="1"/>
    <col min="4" max="4" width="3.25390625" style="0" customWidth="1"/>
    <col min="5" max="5" width="39.125" style="0" customWidth="1"/>
    <col min="6" max="6" width="7.75390625" style="0" customWidth="1"/>
    <col min="7" max="7" width="8.875" style="6" bestFit="1" customWidth="1"/>
    <col min="8" max="8" width="9.25390625" style="0" customWidth="1"/>
    <col min="9" max="9" width="7.00390625" style="47" customWidth="1"/>
  </cols>
  <sheetData>
    <row r="1" spans="1:15" s="46" customFormat="1" ht="12.75">
      <c r="A1" s="792" t="s">
        <v>627</v>
      </c>
      <c r="B1" s="793"/>
      <c r="C1" s="793"/>
      <c r="D1" s="793"/>
      <c r="E1" s="794"/>
      <c r="F1" s="780" t="s">
        <v>1048</v>
      </c>
      <c r="G1" s="781"/>
      <c r="H1" s="781"/>
      <c r="I1" s="782"/>
      <c r="J1"/>
      <c r="K1"/>
      <c r="L1"/>
      <c r="M1"/>
      <c r="N1"/>
      <c r="O1"/>
    </row>
    <row r="2" spans="1:9" ht="68.25" customHeight="1">
      <c r="A2" s="795" t="s">
        <v>628</v>
      </c>
      <c r="B2" s="786" t="s">
        <v>586</v>
      </c>
      <c r="C2" s="755" t="s">
        <v>629</v>
      </c>
      <c r="D2" s="789" t="s">
        <v>630</v>
      </c>
      <c r="E2" s="764" t="s">
        <v>587</v>
      </c>
      <c r="F2" s="13" t="s">
        <v>1011</v>
      </c>
      <c r="G2" s="84" t="s">
        <v>1012</v>
      </c>
      <c r="H2" s="14" t="s">
        <v>623</v>
      </c>
      <c r="I2" s="767" t="s">
        <v>733</v>
      </c>
    </row>
    <row r="3" spans="1:9" ht="2.25" customHeight="1">
      <c r="A3" s="796"/>
      <c r="B3" s="787"/>
      <c r="C3" s="756"/>
      <c r="D3" s="790"/>
      <c r="E3" s="765"/>
      <c r="F3" s="15"/>
      <c r="G3" s="85"/>
      <c r="H3" s="16"/>
      <c r="I3" s="768"/>
    </row>
    <row r="4" spans="1:9" ht="12.75">
      <c r="A4" s="797"/>
      <c r="B4" s="788"/>
      <c r="C4" s="757"/>
      <c r="D4" s="791"/>
      <c r="E4" s="766"/>
      <c r="F4" s="17" t="s">
        <v>631</v>
      </c>
      <c r="G4" s="440" t="s">
        <v>631</v>
      </c>
      <c r="H4" s="18" t="s">
        <v>631</v>
      </c>
      <c r="I4" s="769"/>
    </row>
    <row r="5" spans="1:9" ht="12" customHeight="1">
      <c r="A5" s="32">
        <v>801</v>
      </c>
      <c r="B5" s="32">
        <v>102</v>
      </c>
      <c r="C5" s="32">
        <v>8115</v>
      </c>
      <c r="D5" s="2"/>
      <c r="E5" s="2" t="s">
        <v>1049</v>
      </c>
      <c r="F5" s="1">
        <v>252615</v>
      </c>
      <c r="H5" s="6"/>
      <c r="I5" s="99"/>
    </row>
    <row r="6" spans="1:9" ht="12" customHeight="1">
      <c r="A6" s="32">
        <v>802</v>
      </c>
      <c r="B6" s="32">
        <v>102</v>
      </c>
      <c r="C6" s="32">
        <v>8115</v>
      </c>
      <c r="D6" s="2"/>
      <c r="E6" s="2" t="s">
        <v>711</v>
      </c>
      <c r="F6" s="1">
        <v>2400</v>
      </c>
      <c r="H6" s="6"/>
      <c r="I6" s="99"/>
    </row>
    <row r="7" spans="1:9" ht="12" customHeight="1">
      <c r="A7" s="32">
        <v>803</v>
      </c>
      <c r="B7" s="32">
        <v>102</v>
      </c>
      <c r="C7" s="32">
        <v>8115</v>
      </c>
      <c r="D7" s="2"/>
      <c r="E7" s="2" t="s">
        <v>712</v>
      </c>
      <c r="F7" s="1">
        <v>26000</v>
      </c>
      <c r="G7" s="6">
        <v>385810.5</v>
      </c>
      <c r="H7" s="6">
        <v>-125903.4</v>
      </c>
      <c r="I7" s="99">
        <f>(H7/G7)*100</f>
        <v>-32.633481981439076</v>
      </c>
    </row>
    <row r="8" spans="1:9" ht="12" customHeight="1">
      <c r="A8" s="32">
        <v>804</v>
      </c>
      <c r="B8" s="32">
        <v>102</v>
      </c>
      <c r="C8" s="32">
        <v>8115</v>
      </c>
      <c r="D8" s="2"/>
      <c r="E8" s="2" t="s">
        <v>1050</v>
      </c>
      <c r="F8" s="1">
        <v>10000</v>
      </c>
      <c r="H8" s="6"/>
      <c r="I8" s="99"/>
    </row>
    <row r="9" spans="1:9" ht="12" customHeight="1">
      <c r="A9" s="32">
        <v>805</v>
      </c>
      <c r="B9" s="32">
        <v>102</v>
      </c>
      <c r="C9" s="32">
        <v>8115</v>
      </c>
      <c r="D9" s="2"/>
      <c r="E9" s="2" t="s">
        <v>1051</v>
      </c>
      <c r="F9" s="1">
        <v>100</v>
      </c>
      <c r="H9" s="6"/>
      <c r="I9" s="99"/>
    </row>
    <row r="10" spans="1:9" ht="12" customHeight="1">
      <c r="A10" s="32">
        <v>806</v>
      </c>
      <c r="B10" s="32">
        <v>102</v>
      </c>
      <c r="C10" s="32">
        <v>8123</v>
      </c>
      <c r="D10" s="2"/>
      <c r="E10" s="2" t="s">
        <v>1052</v>
      </c>
      <c r="F10" s="1">
        <v>27000</v>
      </c>
      <c r="G10" s="6">
        <v>27000</v>
      </c>
      <c r="H10" s="6">
        <v>11691.3</v>
      </c>
      <c r="I10" s="99">
        <f aca="true" t="shared" si="0" ref="I10:I23">(H10/G10)*100</f>
        <v>43.301111111111105</v>
      </c>
    </row>
    <row r="11" spans="1:12" ht="12" customHeight="1">
      <c r="A11" s="32">
        <v>818</v>
      </c>
      <c r="B11" s="32">
        <v>102</v>
      </c>
      <c r="C11" s="32">
        <v>8123</v>
      </c>
      <c r="D11" s="2"/>
      <c r="E11" s="2" t="s">
        <v>1053</v>
      </c>
      <c r="F11" s="1">
        <v>0</v>
      </c>
      <c r="G11" s="6">
        <v>18024.6</v>
      </c>
      <c r="H11" s="6">
        <v>18024.6</v>
      </c>
      <c r="I11" s="99">
        <f t="shared" si="0"/>
        <v>100</v>
      </c>
      <c r="K11" s="5"/>
      <c r="L11" s="5"/>
    </row>
    <row r="12" spans="1:11" ht="12" customHeight="1">
      <c r="A12" s="32">
        <v>807</v>
      </c>
      <c r="B12" s="32">
        <v>102</v>
      </c>
      <c r="C12" s="32">
        <v>8124</v>
      </c>
      <c r="D12" s="2"/>
      <c r="E12" s="2" t="s">
        <v>1054</v>
      </c>
      <c r="F12" s="1">
        <v>-2153</v>
      </c>
      <c r="G12" s="6">
        <v>-2153</v>
      </c>
      <c r="H12" s="6">
        <v>-2153</v>
      </c>
      <c r="I12" s="99">
        <f t="shared" si="0"/>
        <v>100</v>
      </c>
      <c r="K12" s="5"/>
    </row>
    <row r="13" spans="1:10" ht="12" customHeight="1">
      <c r="A13" s="32">
        <v>808</v>
      </c>
      <c r="B13" s="32">
        <v>102</v>
      </c>
      <c r="C13" s="32">
        <v>8124</v>
      </c>
      <c r="D13" s="2"/>
      <c r="E13" s="2" t="s">
        <v>1055</v>
      </c>
      <c r="F13" s="1">
        <v>-3370</v>
      </c>
      <c r="G13" s="6">
        <v>-3370</v>
      </c>
      <c r="H13" s="6">
        <v>-3370</v>
      </c>
      <c r="I13" s="99">
        <f t="shared" si="0"/>
        <v>100</v>
      </c>
      <c r="J13" s="6"/>
    </row>
    <row r="14" spans="1:11" ht="12" customHeight="1">
      <c r="A14" s="32">
        <v>809</v>
      </c>
      <c r="B14" s="32">
        <v>102</v>
      </c>
      <c r="C14" s="32">
        <v>8124</v>
      </c>
      <c r="D14" s="2"/>
      <c r="E14" s="2" t="s">
        <v>1056</v>
      </c>
      <c r="F14" s="1">
        <v>-1174</v>
      </c>
      <c r="G14" s="6">
        <v>-1174</v>
      </c>
      <c r="H14" s="6">
        <v>-1174.4</v>
      </c>
      <c r="I14" s="99">
        <f t="shared" si="0"/>
        <v>100.03407155025555</v>
      </c>
      <c r="K14" s="5"/>
    </row>
    <row r="15" spans="1:11" ht="12" customHeight="1">
      <c r="A15" s="32">
        <v>810</v>
      </c>
      <c r="B15" s="32">
        <v>102</v>
      </c>
      <c r="C15" s="32">
        <v>8124</v>
      </c>
      <c r="D15" s="2"/>
      <c r="E15" s="2" t="s">
        <v>1057</v>
      </c>
      <c r="F15" s="1">
        <v>-11333</v>
      </c>
      <c r="G15" s="6">
        <v>-11333</v>
      </c>
      <c r="H15" s="6">
        <v>-11333</v>
      </c>
      <c r="I15" s="99">
        <f t="shared" si="0"/>
        <v>100</v>
      </c>
      <c r="K15" s="5"/>
    </row>
    <row r="16" spans="1:11" ht="12" customHeight="1">
      <c r="A16" s="32">
        <v>811</v>
      </c>
      <c r="B16" s="32">
        <v>102</v>
      </c>
      <c r="C16" s="32">
        <v>8124</v>
      </c>
      <c r="D16" s="2"/>
      <c r="E16" s="2" t="s">
        <v>1058</v>
      </c>
      <c r="F16" s="1">
        <v>-2500</v>
      </c>
      <c r="G16" s="6">
        <v>-2500</v>
      </c>
      <c r="H16" s="6">
        <v>-2400.6</v>
      </c>
      <c r="I16" s="99">
        <f t="shared" si="0"/>
        <v>96.024</v>
      </c>
      <c r="K16" s="5"/>
    </row>
    <row r="17" spans="1:11" ht="12" customHeight="1">
      <c r="A17" s="32">
        <v>812</v>
      </c>
      <c r="B17" s="32">
        <v>102</v>
      </c>
      <c r="C17" s="32">
        <v>8124</v>
      </c>
      <c r="D17" s="2"/>
      <c r="E17" s="2" t="s">
        <v>1059</v>
      </c>
      <c r="F17" s="1">
        <v>-180</v>
      </c>
      <c r="G17" s="6">
        <v>-180</v>
      </c>
      <c r="H17" s="6">
        <v>-174.2</v>
      </c>
      <c r="I17" s="99">
        <f t="shared" si="0"/>
        <v>96.77777777777777</v>
      </c>
      <c r="K17" s="5"/>
    </row>
    <row r="18" spans="1:11" ht="12" customHeight="1">
      <c r="A18" s="32">
        <v>813</v>
      </c>
      <c r="B18" s="32">
        <v>102</v>
      </c>
      <c r="C18" s="32">
        <v>8124</v>
      </c>
      <c r="D18" s="2"/>
      <c r="E18" s="2" t="s">
        <v>1061</v>
      </c>
      <c r="F18" s="1">
        <v>-85</v>
      </c>
      <c r="G18" s="6">
        <v>-85</v>
      </c>
      <c r="H18" s="6">
        <v>-93</v>
      </c>
      <c r="I18" s="99">
        <f t="shared" si="0"/>
        <v>109.41176470588236</v>
      </c>
      <c r="K18" s="5"/>
    </row>
    <row r="19" spans="1:11" ht="12" customHeight="1">
      <c r="A19" s="32">
        <v>814</v>
      </c>
      <c r="B19" s="32">
        <v>102</v>
      </c>
      <c r="C19" s="32">
        <v>8124</v>
      </c>
      <c r="D19" s="2"/>
      <c r="E19" s="2" t="s">
        <v>1062</v>
      </c>
      <c r="F19" s="3">
        <v>-3900</v>
      </c>
      <c r="G19" s="11">
        <v>-3900</v>
      </c>
      <c r="H19" s="11">
        <v>-3911.3</v>
      </c>
      <c r="I19" s="581">
        <f t="shared" si="0"/>
        <v>100.28974358974358</v>
      </c>
      <c r="K19" s="5"/>
    </row>
    <row r="20" spans="1:9" ht="12.75">
      <c r="A20" s="32">
        <v>815</v>
      </c>
      <c r="B20" s="32">
        <v>102</v>
      </c>
      <c r="C20" s="32">
        <v>8124</v>
      </c>
      <c r="D20" s="2"/>
      <c r="E20" s="2" t="s">
        <v>1063</v>
      </c>
      <c r="F20" s="3">
        <v>-44</v>
      </c>
      <c r="G20" s="11">
        <v>-44</v>
      </c>
      <c r="H20" s="11">
        <v>-22</v>
      </c>
      <c r="I20" s="581">
        <f t="shared" si="0"/>
        <v>50</v>
      </c>
    </row>
    <row r="21" spans="1:9" ht="12.75">
      <c r="A21" s="32">
        <v>816</v>
      </c>
      <c r="B21" s="32">
        <v>102</v>
      </c>
      <c r="C21" s="32">
        <v>8117</v>
      </c>
      <c r="D21" s="2"/>
      <c r="E21" s="2" t="s">
        <v>939</v>
      </c>
      <c r="F21" s="3">
        <v>0</v>
      </c>
      <c r="G21" s="11">
        <v>0</v>
      </c>
      <c r="H21" s="11">
        <v>861711</v>
      </c>
      <c r="I21" s="582" t="s">
        <v>758</v>
      </c>
    </row>
    <row r="22" spans="1:9" ht="13.5" thickBot="1">
      <c r="A22" s="32">
        <v>817</v>
      </c>
      <c r="B22" s="32">
        <v>102</v>
      </c>
      <c r="C22" s="32">
        <v>8118</v>
      </c>
      <c r="D22" s="2"/>
      <c r="E22" s="2" t="s">
        <v>940</v>
      </c>
      <c r="F22" s="83">
        <v>0</v>
      </c>
      <c r="G22" s="103">
        <v>0</v>
      </c>
      <c r="H22" s="103">
        <v>-619464.2</v>
      </c>
      <c r="I22" s="583" t="s">
        <v>758</v>
      </c>
    </row>
    <row r="23" spans="1:15" s="52" customFormat="1" ht="19.5" customHeight="1" thickBot="1" thickTop="1">
      <c r="A23" s="773" t="s">
        <v>692</v>
      </c>
      <c r="B23" s="773"/>
      <c r="C23" s="773"/>
      <c r="D23" s="773"/>
      <c r="E23" s="774"/>
      <c r="F23" s="37">
        <f>SUM(F5:F22)</f>
        <v>293376</v>
      </c>
      <c r="G23" s="38">
        <f>SUM(G5:G22)</f>
        <v>406096.1</v>
      </c>
      <c r="H23" s="38">
        <f>SUM(H5:H22)</f>
        <v>121427.80000000005</v>
      </c>
      <c r="I23" s="446">
        <f t="shared" si="0"/>
        <v>29.901247512596168</v>
      </c>
      <c r="J23"/>
      <c r="K23"/>
      <c r="L23"/>
      <c r="M23"/>
      <c r="N23"/>
      <c r="O23"/>
    </row>
    <row r="24" spans="5:6" ht="12.75">
      <c r="E24" s="2"/>
      <c r="F24" s="6"/>
    </row>
    <row r="25" spans="5:7" ht="12.75">
      <c r="E25" s="2"/>
      <c r="F25" s="6"/>
      <c r="G25" s="431"/>
    </row>
    <row r="26" spans="5:6" ht="12.75">
      <c r="E26" s="2"/>
      <c r="F26" s="6"/>
    </row>
    <row r="27" spans="5:6" ht="12.75">
      <c r="E27" s="2"/>
      <c r="F27" s="6"/>
    </row>
    <row r="28" spans="5:6" ht="12.75">
      <c r="E28" s="2"/>
      <c r="F28" s="11"/>
    </row>
    <row r="29" spans="5:7" ht="12.75">
      <c r="E29" s="2"/>
      <c r="F29" s="11"/>
      <c r="G29" s="11"/>
    </row>
    <row r="30" spans="5:7" ht="12.75">
      <c r="E30" s="2"/>
      <c r="F30" s="11"/>
      <c r="G30" s="11"/>
    </row>
    <row r="68" spans="1:2" ht="12.75">
      <c r="A68" s="447"/>
      <c r="B68" s="447"/>
    </row>
  </sheetData>
  <mergeCells count="9">
    <mergeCell ref="A23:E23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r:id="rId2"/>
  <headerFooter alignWithMargins="0">
    <oddHeader>&amp;C&amp;"Arial CE,tučné"&amp;12PŘEHLED HOSPODAŘENÍ ZA  &amp;UROK  2003&amp;U  -  FINANCOVÁNÍ</oddHeader>
    <oddFooter>&amp;C&amp;P&amp;RFinancování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A43">
      <selection activeCell="G41" sqref="G41"/>
    </sheetView>
  </sheetViews>
  <sheetFormatPr defaultColWidth="9.00390625" defaultRowHeight="12.75"/>
  <cols>
    <col min="1" max="1" width="6.00390625" style="49" customWidth="1"/>
    <col min="2" max="2" width="36.625" style="272" customWidth="1"/>
    <col min="3" max="3" width="8.75390625" style="273" customWidth="1"/>
    <col min="4" max="4" width="15.625" style="274" customWidth="1"/>
    <col min="5" max="5" width="13.25390625" style="275" customWidth="1"/>
    <col min="6" max="6" width="8.25390625" style="277" customWidth="1"/>
    <col min="7" max="7" width="19.875" style="0" customWidth="1"/>
    <col min="8" max="8" width="31.875" style="0" customWidth="1"/>
    <col min="9" max="9" width="12.00390625" style="0" customWidth="1"/>
    <col min="19" max="16384" width="9.125" style="241" customWidth="1"/>
  </cols>
  <sheetData>
    <row r="1" spans="1:18" s="170" customFormat="1" ht="42.75" customHeight="1" thickTop="1">
      <c r="A1" s="802" t="s">
        <v>519</v>
      </c>
      <c r="B1" s="804" t="s">
        <v>520</v>
      </c>
      <c r="C1" s="806" t="s">
        <v>521</v>
      </c>
      <c r="D1" s="798" t="s">
        <v>522</v>
      </c>
      <c r="E1" s="332" t="s">
        <v>523</v>
      </c>
      <c r="F1" s="333" t="s">
        <v>524</v>
      </c>
      <c r="G1"/>
      <c r="H1"/>
      <c r="I1"/>
      <c r="J1"/>
      <c r="K1"/>
      <c r="L1"/>
      <c r="M1"/>
      <c r="N1"/>
      <c r="O1"/>
      <c r="P1"/>
      <c r="Q1"/>
      <c r="R1"/>
    </row>
    <row r="2" spans="1:18" s="170" customFormat="1" ht="14.25" customHeight="1" thickBot="1">
      <c r="A2" s="803"/>
      <c r="B2" s="805"/>
      <c r="C2" s="807"/>
      <c r="D2" s="799"/>
      <c r="E2" s="594" t="s">
        <v>65</v>
      </c>
      <c r="F2" s="595" t="s">
        <v>525</v>
      </c>
      <c r="G2"/>
      <c r="H2"/>
      <c r="I2"/>
      <c r="J2"/>
      <c r="K2"/>
      <c r="L2"/>
      <c r="M2"/>
      <c r="N2"/>
      <c r="O2"/>
      <c r="P2"/>
      <c r="Q2"/>
      <c r="R2"/>
    </row>
    <row r="3" spans="1:18" s="170" customFormat="1" ht="12.75" customHeight="1" thickTop="1">
      <c r="A3" s="334"/>
      <c r="B3" s="150" t="s">
        <v>526</v>
      </c>
      <c r="C3" s="235" t="s">
        <v>527</v>
      </c>
      <c r="D3" s="236" t="s">
        <v>497</v>
      </c>
      <c r="E3" s="237">
        <v>926681.8</v>
      </c>
      <c r="F3" s="341">
        <f>(E3/E61)*100</f>
        <v>44.55933405592006</v>
      </c>
      <c r="G3"/>
      <c r="H3"/>
      <c r="I3"/>
      <c r="J3"/>
      <c r="K3"/>
      <c r="L3"/>
      <c r="M3"/>
      <c r="N3"/>
      <c r="O3"/>
      <c r="P3"/>
      <c r="Q3"/>
      <c r="R3"/>
    </row>
    <row r="4" spans="1:6" ht="12.75" customHeight="1">
      <c r="A4" s="334"/>
      <c r="B4" s="150" t="s">
        <v>526</v>
      </c>
      <c r="C4" s="238" t="s">
        <v>528</v>
      </c>
      <c r="D4" s="239" t="s">
        <v>498</v>
      </c>
      <c r="E4" s="240">
        <v>806874</v>
      </c>
      <c r="F4" s="341">
        <f>(E4/E61)*100</f>
        <v>38.79839671722962</v>
      </c>
    </row>
    <row r="5" spans="1:6" ht="12.75" customHeight="1">
      <c r="A5" s="334"/>
      <c r="B5" s="150" t="s">
        <v>1452</v>
      </c>
      <c r="C5" s="242" t="s">
        <v>530</v>
      </c>
      <c r="D5" s="239" t="s">
        <v>66</v>
      </c>
      <c r="E5" s="240">
        <v>26165.2</v>
      </c>
      <c r="F5" s="341">
        <f>(E5/E61)*100</f>
        <v>1.2581491159532425</v>
      </c>
    </row>
    <row r="6" spans="1:6" ht="24" customHeight="1">
      <c r="A6" s="343">
        <v>1014</v>
      </c>
      <c r="B6" s="278" t="s">
        <v>560</v>
      </c>
      <c r="C6" s="242" t="s">
        <v>530</v>
      </c>
      <c r="D6" s="239" t="s">
        <v>785</v>
      </c>
      <c r="E6" s="121">
        <v>1</v>
      </c>
      <c r="F6" s="689">
        <f>(E6/E61)*100</f>
        <v>4.808482702036455E-05</v>
      </c>
    </row>
    <row r="7" spans="1:6" ht="12.75" customHeight="1">
      <c r="A7" s="345">
        <v>10</v>
      </c>
      <c r="B7" s="264" t="s">
        <v>561</v>
      </c>
      <c r="C7" s="244" t="s">
        <v>758</v>
      </c>
      <c r="D7" s="688" t="s">
        <v>758</v>
      </c>
      <c r="E7" s="284">
        <f>SUM(E6)</f>
        <v>1</v>
      </c>
      <c r="F7" s="691">
        <f>(E7/E61)*100</f>
        <v>4.808482702036455E-05</v>
      </c>
    </row>
    <row r="8" spans="1:6" ht="12.75" customHeight="1">
      <c r="A8" s="357">
        <v>1</v>
      </c>
      <c r="B8" s="281" t="s">
        <v>561</v>
      </c>
      <c r="C8" s="254" t="s">
        <v>758</v>
      </c>
      <c r="D8" s="255" t="s">
        <v>758</v>
      </c>
      <c r="E8" s="240">
        <f>SUM(E7)</f>
        <v>1</v>
      </c>
      <c r="F8" s="690">
        <f>(E8/E61)*100</f>
        <v>4.808482702036455E-05</v>
      </c>
    </row>
    <row r="9" spans="1:6" ht="12.75" customHeight="1">
      <c r="A9" s="334">
        <v>2140</v>
      </c>
      <c r="B9" s="150" t="s">
        <v>562</v>
      </c>
      <c r="C9" s="242" t="s">
        <v>530</v>
      </c>
      <c r="D9" s="239" t="s">
        <v>499</v>
      </c>
      <c r="E9" s="121">
        <v>1402.2</v>
      </c>
      <c r="F9" s="336">
        <f>(E9/E61)*100</f>
        <v>0.06742454444795516</v>
      </c>
    </row>
    <row r="10" spans="1:6" ht="24.75" customHeight="1">
      <c r="A10" s="334">
        <v>2169</v>
      </c>
      <c r="B10" s="150" t="s">
        <v>480</v>
      </c>
      <c r="C10" s="242" t="s">
        <v>530</v>
      </c>
      <c r="D10" s="239" t="s">
        <v>760</v>
      </c>
      <c r="E10" s="121">
        <v>199.2</v>
      </c>
      <c r="F10" s="336">
        <f>(E10/E61)*100</f>
        <v>0.009578497542456616</v>
      </c>
    </row>
    <row r="11" spans="1:6" ht="15" customHeight="1">
      <c r="A11" s="337">
        <v>21</v>
      </c>
      <c r="B11" s="243" t="s">
        <v>29</v>
      </c>
      <c r="C11" s="244" t="s">
        <v>758</v>
      </c>
      <c r="D11" s="245" t="s">
        <v>758</v>
      </c>
      <c r="E11" s="246">
        <f>SUM(E9:E10)</f>
        <v>1601.4</v>
      </c>
      <c r="F11" s="335">
        <f>(E11/E61)*100</f>
        <v>0.07700304199041179</v>
      </c>
    </row>
    <row r="12" spans="1:6" ht="12.75" customHeight="1">
      <c r="A12" s="334">
        <v>2212</v>
      </c>
      <c r="B12" s="150" t="s">
        <v>529</v>
      </c>
      <c r="C12" s="247" t="s">
        <v>530</v>
      </c>
      <c r="D12" s="239" t="s">
        <v>792</v>
      </c>
      <c r="E12" s="248">
        <v>17515.4</v>
      </c>
      <c r="F12" s="338">
        <f>(E12/E61)*100</f>
        <v>0.8422249791924933</v>
      </c>
    </row>
    <row r="13" spans="1:6" ht="12.75" customHeight="1">
      <c r="A13" s="334">
        <v>2219</v>
      </c>
      <c r="B13" s="150" t="s">
        <v>462</v>
      </c>
      <c r="C13" s="247" t="s">
        <v>530</v>
      </c>
      <c r="D13" s="239" t="s">
        <v>792</v>
      </c>
      <c r="E13" s="248">
        <v>150</v>
      </c>
      <c r="F13" s="338">
        <f>(E13/E61)*100</f>
        <v>0.007212724053054682</v>
      </c>
    </row>
    <row r="14" spans="1:6" ht="12.75" customHeight="1">
      <c r="A14" s="334">
        <v>2299</v>
      </c>
      <c r="B14" s="150" t="s">
        <v>941</v>
      </c>
      <c r="C14" s="247" t="s">
        <v>530</v>
      </c>
      <c r="D14" s="239" t="s">
        <v>942</v>
      </c>
      <c r="E14" s="248">
        <v>5.5</v>
      </c>
      <c r="F14" s="584">
        <f>(E14/E61)*100</f>
        <v>0.00026446654861200504</v>
      </c>
    </row>
    <row r="15" spans="1:18" s="252" customFormat="1" ht="15" customHeight="1">
      <c r="A15" s="339">
        <v>22</v>
      </c>
      <c r="B15" s="249" t="s">
        <v>531</v>
      </c>
      <c r="C15" s="250" t="s">
        <v>758</v>
      </c>
      <c r="D15" s="251" t="s">
        <v>758</v>
      </c>
      <c r="E15" s="246">
        <f>SUM(E12:E14)</f>
        <v>17670.9</v>
      </c>
      <c r="F15" s="335">
        <f>(E15/E61)*100</f>
        <v>0.8497021697941599</v>
      </c>
      <c r="G15"/>
      <c r="H15"/>
      <c r="I15"/>
      <c r="J15"/>
      <c r="K15"/>
      <c r="L15"/>
      <c r="M15"/>
      <c r="N15"/>
      <c r="O15"/>
      <c r="P15"/>
      <c r="Q15"/>
      <c r="R15"/>
    </row>
    <row r="16" spans="1:18" s="256" customFormat="1" ht="15" customHeight="1">
      <c r="A16" s="340">
        <v>2</v>
      </c>
      <c r="B16" s="253" t="s">
        <v>533</v>
      </c>
      <c r="C16" s="254" t="s">
        <v>758</v>
      </c>
      <c r="D16" s="255" t="s">
        <v>758</v>
      </c>
      <c r="E16" s="240">
        <f>SUM(E11+E15)</f>
        <v>19272.300000000003</v>
      </c>
      <c r="F16" s="341">
        <f>(E16/E61)*100</f>
        <v>0.9267052117845719</v>
      </c>
      <c r="G16"/>
      <c r="H16"/>
      <c r="I16"/>
      <c r="J16"/>
      <c r="K16"/>
      <c r="L16"/>
      <c r="M16"/>
      <c r="N16"/>
      <c r="O16"/>
      <c r="P16"/>
      <c r="Q16"/>
      <c r="R16"/>
    </row>
    <row r="17" spans="1:6" ht="12.75" customHeight="1">
      <c r="A17" s="334">
        <v>3319</v>
      </c>
      <c r="B17" s="150" t="s">
        <v>1112</v>
      </c>
      <c r="C17" s="247" t="s">
        <v>530</v>
      </c>
      <c r="D17" s="239" t="s">
        <v>869</v>
      </c>
      <c r="E17" s="258">
        <v>335</v>
      </c>
      <c r="F17" s="338">
        <f>(E17/E61)*100</f>
        <v>0.016108417051822123</v>
      </c>
    </row>
    <row r="18" spans="1:6" ht="12.75" customHeight="1">
      <c r="A18" s="342">
        <v>3322</v>
      </c>
      <c r="B18" s="149" t="s">
        <v>571</v>
      </c>
      <c r="C18" s="247" t="s">
        <v>530</v>
      </c>
      <c r="D18" s="239" t="s">
        <v>1713</v>
      </c>
      <c r="E18" s="258">
        <v>10</v>
      </c>
      <c r="F18" s="584">
        <f>(E18/E61)*100</f>
        <v>0.00048084827020364546</v>
      </c>
    </row>
    <row r="19" spans="1:6" ht="12.75" customHeight="1">
      <c r="A19" s="334">
        <v>3324</v>
      </c>
      <c r="B19" s="150" t="s">
        <v>943</v>
      </c>
      <c r="C19" s="247" t="s">
        <v>530</v>
      </c>
      <c r="D19" s="239" t="s">
        <v>741</v>
      </c>
      <c r="E19" s="258">
        <v>100</v>
      </c>
      <c r="F19" s="344">
        <f>(E19/E61)*100</f>
        <v>0.004808482702036454</v>
      </c>
    </row>
    <row r="20" spans="1:6" ht="25.5" customHeight="1">
      <c r="A20" s="334">
        <v>3399</v>
      </c>
      <c r="B20" s="150" t="s">
        <v>956</v>
      </c>
      <c r="C20" s="247" t="s">
        <v>530</v>
      </c>
      <c r="D20" s="239" t="s">
        <v>869</v>
      </c>
      <c r="E20" s="258">
        <v>135.5</v>
      </c>
      <c r="F20" s="338">
        <f>(E20/E61)*100</f>
        <v>0.006515494061259396</v>
      </c>
    </row>
    <row r="21" spans="1:18" s="252" customFormat="1" ht="15" customHeight="1">
      <c r="A21" s="339">
        <v>33</v>
      </c>
      <c r="B21" s="249" t="s">
        <v>538</v>
      </c>
      <c r="C21" s="250" t="s">
        <v>758</v>
      </c>
      <c r="D21" s="251" t="s">
        <v>758</v>
      </c>
      <c r="E21" s="259">
        <f>SUM(E17:E20)</f>
        <v>580.5</v>
      </c>
      <c r="F21" s="335">
        <f>(E21/E61)*100</f>
        <v>0.02791324208532162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6" ht="12.75" customHeight="1">
      <c r="A22" s="334">
        <v>3419</v>
      </c>
      <c r="B22" s="150" t="s">
        <v>1113</v>
      </c>
      <c r="C22" s="247" t="s">
        <v>530</v>
      </c>
      <c r="D22" s="239" t="s">
        <v>539</v>
      </c>
      <c r="E22" s="258">
        <v>27194.3</v>
      </c>
      <c r="F22" s="338">
        <f>(E22/E61)*100</f>
        <v>1.3076332114398994</v>
      </c>
    </row>
    <row r="23" spans="1:18" s="252" customFormat="1" ht="15" customHeight="1">
      <c r="A23" s="339">
        <v>34</v>
      </c>
      <c r="B23" s="249" t="s">
        <v>540</v>
      </c>
      <c r="C23" s="250" t="s">
        <v>758</v>
      </c>
      <c r="D23" s="251" t="s">
        <v>758</v>
      </c>
      <c r="E23" s="259">
        <f>SUM(E22:E22)</f>
        <v>27194.3</v>
      </c>
      <c r="F23" s="335">
        <f>(E23/E61)*100</f>
        <v>1.3076332114398994</v>
      </c>
      <c r="G23"/>
      <c r="H23"/>
      <c r="I23"/>
      <c r="J23"/>
      <c r="K23"/>
      <c r="L23"/>
      <c r="M23"/>
      <c r="N23"/>
      <c r="O23"/>
      <c r="P23"/>
      <c r="Q23"/>
      <c r="R23"/>
    </row>
    <row r="24" spans="1:18" s="252" customFormat="1" ht="22.5" customHeight="1">
      <c r="A24" s="343">
        <v>3539</v>
      </c>
      <c r="B24" s="150" t="s">
        <v>1114</v>
      </c>
      <c r="C24" s="242" t="s">
        <v>530</v>
      </c>
      <c r="D24" s="262" t="s">
        <v>780</v>
      </c>
      <c r="E24" s="261">
        <v>100</v>
      </c>
      <c r="F24" s="344">
        <f>(E24/E61)*100</f>
        <v>0.004808482702036454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 s="252" customFormat="1" ht="15" customHeight="1">
      <c r="A25" s="339">
        <v>35</v>
      </c>
      <c r="B25" s="249" t="s">
        <v>46</v>
      </c>
      <c r="C25" s="250" t="s">
        <v>758</v>
      </c>
      <c r="D25" s="251" t="s">
        <v>758</v>
      </c>
      <c r="E25" s="259">
        <f>SUM(E24:E24)</f>
        <v>100</v>
      </c>
      <c r="F25" s="346">
        <f>(E25/E61)*100</f>
        <v>0.004808482702036454</v>
      </c>
      <c r="G25"/>
      <c r="H25"/>
      <c r="I25"/>
      <c r="J25"/>
      <c r="K25"/>
      <c r="L25"/>
      <c r="M25"/>
      <c r="N25"/>
      <c r="O25"/>
      <c r="P25"/>
      <c r="Q25"/>
      <c r="R25"/>
    </row>
    <row r="26" spans="1:18" s="1" customFormat="1" ht="12.75" customHeight="1">
      <c r="A26" s="343">
        <v>3612</v>
      </c>
      <c r="B26" s="150" t="s">
        <v>574</v>
      </c>
      <c r="C26" s="247" t="s">
        <v>530</v>
      </c>
      <c r="D26" s="239" t="s">
        <v>500</v>
      </c>
      <c r="E26" s="261">
        <v>59.6</v>
      </c>
      <c r="F26" s="344">
        <f>(E26/E61)*100</f>
        <v>0.002865855690413727</v>
      </c>
      <c r="G26"/>
      <c r="H26"/>
      <c r="I26"/>
      <c r="J26"/>
      <c r="K26"/>
      <c r="L26"/>
      <c r="M26"/>
      <c r="N26"/>
      <c r="O26"/>
      <c r="P26"/>
      <c r="Q26"/>
      <c r="R26"/>
    </row>
    <row r="27" spans="1:18" s="1" customFormat="1" ht="12.75" customHeight="1">
      <c r="A27" s="343">
        <v>3612</v>
      </c>
      <c r="B27" s="150" t="s">
        <v>574</v>
      </c>
      <c r="C27" s="247" t="s">
        <v>543</v>
      </c>
      <c r="D27" s="239" t="s">
        <v>946</v>
      </c>
      <c r="E27" s="261">
        <v>13040.2</v>
      </c>
      <c r="F27" s="338">
        <f>(E27/E61)*100</f>
        <v>0.6270357613109577</v>
      </c>
      <c r="G27"/>
      <c r="H27"/>
      <c r="I27"/>
      <c r="J27"/>
      <c r="K27"/>
      <c r="L27"/>
      <c r="M27"/>
      <c r="N27"/>
      <c r="O27"/>
      <c r="P27"/>
      <c r="Q27"/>
      <c r="R27"/>
    </row>
    <row r="28" spans="1:18" s="1" customFormat="1" ht="12.75" customHeight="1">
      <c r="A28" s="343">
        <v>3613</v>
      </c>
      <c r="B28" s="150" t="s">
        <v>949</v>
      </c>
      <c r="C28" s="247" t="s">
        <v>530</v>
      </c>
      <c r="D28" s="239" t="s">
        <v>648</v>
      </c>
      <c r="E28" s="261">
        <v>535.3</v>
      </c>
      <c r="F28" s="338">
        <f>(E28/E61)*100</f>
        <v>0.02573980790400114</v>
      </c>
      <c r="G28"/>
      <c r="H28"/>
      <c r="I28"/>
      <c r="J28"/>
      <c r="K28"/>
      <c r="L28"/>
      <c r="M28"/>
      <c r="N28"/>
      <c r="O28"/>
      <c r="P28"/>
      <c r="Q28"/>
      <c r="R28"/>
    </row>
    <row r="29" spans="1:18" s="1" customFormat="1" ht="12.75" customHeight="1">
      <c r="A29" s="343">
        <v>3632</v>
      </c>
      <c r="B29" s="150" t="s">
        <v>542</v>
      </c>
      <c r="C29" s="247" t="s">
        <v>530</v>
      </c>
      <c r="D29" s="239" t="s">
        <v>944</v>
      </c>
      <c r="E29" s="261">
        <v>1</v>
      </c>
      <c r="F29" s="717">
        <f>(E29/E61)*100</f>
        <v>4.808482702036455E-05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6" ht="12.75" customHeight="1">
      <c r="A30" s="334">
        <v>3635</v>
      </c>
      <c r="B30" s="149" t="s">
        <v>575</v>
      </c>
      <c r="C30" s="247" t="s">
        <v>530</v>
      </c>
      <c r="D30" s="239" t="s">
        <v>501</v>
      </c>
      <c r="E30" s="258">
        <v>675.6</v>
      </c>
      <c r="F30" s="338">
        <f>(E30/E61)*100</f>
        <v>0.03248610913495829</v>
      </c>
    </row>
    <row r="31" spans="1:6" ht="12.75" customHeight="1">
      <c r="A31" s="334">
        <v>3639</v>
      </c>
      <c r="B31" s="150" t="s">
        <v>1116</v>
      </c>
      <c r="C31" s="247" t="s">
        <v>530</v>
      </c>
      <c r="D31" s="262" t="s">
        <v>945</v>
      </c>
      <c r="E31" s="258">
        <v>123132.6</v>
      </c>
      <c r="F31" s="338">
        <f>(E31/E61)*100</f>
        <v>5.92080977156774</v>
      </c>
    </row>
    <row r="32" spans="1:6" ht="12.75" customHeight="1">
      <c r="A32" s="334">
        <v>3639</v>
      </c>
      <c r="B32" s="150" t="s">
        <v>1116</v>
      </c>
      <c r="C32" s="247" t="s">
        <v>543</v>
      </c>
      <c r="D32" s="239" t="s">
        <v>648</v>
      </c>
      <c r="E32" s="258">
        <v>52326.4</v>
      </c>
      <c r="F32" s="338">
        <f>(E32/E61)*100</f>
        <v>2.5161058925984037</v>
      </c>
    </row>
    <row r="33" spans="1:18" s="252" customFormat="1" ht="15" customHeight="1">
      <c r="A33" s="339">
        <v>36</v>
      </c>
      <c r="B33" s="249" t="s">
        <v>544</v>
      </c>
      <c r="C33" s="250" t="s">
        <v>758</v>
      </c>
      <c r="D33" s="251" t="s">
        <v>758</v>
      </c>
      <c r="E33" s="259">
        <f>SUM(E26:E32)</f>
        <v>189770.7</v>
      </c>
      <c r="F33" s="335">
        <f>(E33/E61)*100</f>
        <v>9.125091283033495</v>
      </c>
      <c r="G33"/>
      <c r="H33"/>
      <c r="I33"/>
      <c r="J33"/>
      <c r="K33"/>
      <c r="L33"/>
      <c r="M33"/>
      <c r="N33"/>
      <c r="O33"/>
      <c r="P33"/>
      <c r="Q33"/>
      <c r="R33"/>
    </row>
    <row r="34" spans="1:6" ht="12.75" customHeight="1">
      <c r="A34" s="342">
        <v>3722</v>
      </c>
      <c r="B34" s="149" t="s">
        <v>576</v>
      </c>
      <c r="C34" s="247" t="s">
        <v>530</v>
      </c>
      <c r="D34" s="239" t="s">
        <v>792</v>
      </c>
      <c r="E34" s="258">
        <v>1116.4</v>
      </c>
      <c r="F34" s="338">
        <f>(E34/E61)*100</f>
        <v>0.05368190088553498</v>
      </c>
    </row>
    <row r="35" spans="1:6" ht="12.75" customHeight="1">
      <c r="A35" s="334">
        <v>3745</v>
      </c>
      <c r="B35" s="150" t="s">
        <v>545</v>
      </c>
      <c r="C35" s="247" t="s">
        <v>530</v>
      </c>
      <c r="D35" s="239" t="s">
        <v>792</v>
      </c>
      <c r="E35" s="258">
        <v>1263.3</v>
      </c>
      <c r="F35" s="338">
        <f>(E35/E61)*100</f>
        <v>0.06074556197482653</v>
      </c>
    </row>
    <row r="36" spans="1:6" ht="12.75" customHeight="1">
      <c r="A36" s="334">
        <v>3769</v>
      </c>
      <c r="B36" s="150" t="s">
        <v>950</v>
      </c>
      <c r="C36" s="247" t="s">
        <v>530</v>
      </c>
      <c r="D36" s="239" t="s">
        <v>707</v>
      </c>
      <c r="E36" s="258">
        <v>846.1</v>
      </c>
      <c r="F36" s="338">
        <f>(E36/E61)*100</f>
        <v>0.04068457214193044</v>
      </c>
    </row>
    <row r="37" spans="1:18" s="252" customFormat="1" ht="15" customHeight="1">
      <c r="A37" s="339">
        <v>37</v>
      </c>
      <c r="B37" s="249" t="s">
        <v>546</v>
      </c>
      <c r="C37" s="250" t="s">
        <v>758</v>
      </c>
      <c r="D37" s="251" t="s">
        <v>758</v>
      </c>
      <c r="E37" s="259">
        <f>SUM(E34:E36)</f>
        <v>3225.7999999999997</v>
      </c>
      <c r="F37" s="335">
        <f>(E37/E61)*100</f>
        <v>0.15511203500229195</v>
      </c>
      <c r="G37"/>
      <c r="H37"/>
      <c r="I37"/>
      <c r="J37"/>
      <c r="K37"/>
      <c r="L37"/>
      <c r="M37"/>
      <c r="N37"/>
      <c r="O37"/>
      <c r="P37"/>
      <c r="Q37"/>
      <c r="R37"/>
    </row>
    <row r="38" spans="1:18" s="256" customFormat="1" ht="15" customHeight="1">
      <c r="A38" s="340">
        <v>3</v>
      </c>
      <c r="B38" s="253" t="s">
        <v>547</v>
      </c>
      <c r="C38" s="254" t="s">
        <v>758</v>
      </c>
      <c r="D38" s="255" t="s">
        <v>758</v>
      </c>
      <c r="E38" s="263">
        <f>SUM(E21+E23+E25+E33+E37)</f>
        <v>220871.3</v>
      </c>
      <c r="F38" s="341">
        <f>(E38/E61)*100</f>
        <v>10.620558254263043</v>
      </c>
      <c r="G38"/>
      <c r="H38"/>
      <c r="I38"/>
      <c r="J38"/>
      <c r="K38"/>
      <c r="L38"/>
      <c r="M38"/>
      <c r="N38"/>
      <c r="O38"/>
      <c r="P38"/>
      <c r="Q38"/>
      <c r="R38"/>
    </row>
    <row r="39" spans="1:18" s="1" customFormat="1" ht="22.5">
      <c r="A39" s="343">
        <v>4193</v>
      </c>
      <c r="B39" s="150" t="s">
        <v>59</v>
      </c>
      <c r="C39" s="242" t="s">
        <v>60</v>
      </c>
      <c r="D39" s="239" t="s">
        <v>780</v>
      </c>
      <c r="E39" s="261">
        <v>13</v>
      </c>
      <c r="F39" s="344">
        <f>(E39/E61)*100</f>
        <v>0.0006251027512647391</v>
      </c>
      <c r="G39"/>
      <c r="H39"/>
      <c r="I39"/>
      <c r="J39"/>
      <c r="K39"/>
      <c r="L39"/>
      <c r="M39"/>
      <c r="N39"/>
      <c r="O39"/>
      <c r="P39"/>
      <c r="Q39"/>
      <c r="R39"/>
    </row>
    <row r="40" spans="1:18" s="256" customFormat="1" ht="15" customHeight="1">
      <c r="A40" s="345">
        <v>41</v>
      </c>
      <c r="B40" s="264" t="s">
        <v>579</v>
      </c>
      <c r="C40" s="250" t="s">
        <v>758</v>
      </c>
      <c r="D40" s="251" t="s">
        <v>758</v>
      </c>
      <c r="E40" s="259">
        <f>SUM(E39)</f>
        <v>13</v>
      </c>
      <c r="F40" s="346">
        <f>(E40/E61)*100</f>
        <v>0.0006251027512647391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 s="1" customFormat="1" ht="22.5">
      <c r="A41" s="343">
        <v>4318</v>
      </c>
      <c r="B41" s="149" t="s">
        <v>947</v>
      </c>
      <c r="C41" s="247" t="s">
        <v>530</v>
      </c>
      <c r="D41" s="239" t="s">
        <v>780</v>
      </c>
      <c r="E41" s="261">
        <v>91</v>
      </c>
      <c r="F41" s="344">
        <f>(E41/E61)*100</f>
        <v>0.004375719258853174</v>
      </c>
      <c r="G41"/>
      <c r="H41"/>
      <c r="I41"/>
      <c r="J41"/>
      <c r="K41"/>
      <c r="L41"/>
      <c r="M41"/>
      <c r="N41"/>
      <c r="O41"/>
      <c r="P41"/>
      <c r="Q41"/>
      <c r="R41"/>
    </row>
    <row r="42" spans="1:6" ht="12.75" customHeight="1">
      <c r="A42" s="334">
        <v>4339</v>
      </c>
      <c r="B42" s="150" t="s">
        <v>954</v>
      </c>
      <c r="C42" s="247" t="s">
        <v>530</v>
      </c>
      <c r="D42" s="239" t="s">
        <v>780</v>
      </c>
      <c r="E42" s="258">
        <v>46.1</v>
      </c>
      <c r="F42" s="344">
        <f>(E42/E61)*100</f>
        <v>0.0022167105256388057</v>
      </c>
    </row>
    <row r="43" spans="1:6" ht="22.5">
      <c r="A43" s="334">
        <v>4341</v>
      </c>
      <c r="B43" s="150" t="s">
        <v>548</v>
      </c>
      <c r="C43" s="247" t="s">
        <v>530</v>
      </c>
      <c r="D43" s="239" t="s">
        <v>780</v>
      </c>
      <c r="E43" s="258">
        <v>290.9</v>
      </c>
      <c r="F43" s="338">
        <f>(E43/E61)*100</f>
        <v>0.013987876180224046</v>
      </c>
    </row>
    <row r="44" spans="1:18" s="252" customFormat="1" ht="24.75" customHeight="1">
      <c r="A44" s="339">
        <v>43</v>
      </c>
      <c r="B44" s="249" t="s">
        <v>1455</v>
      </c>
      <c r="C44" s="250" t="s">
        <v>758</v>
      </c>
      <c r="D44" s="251" t="s">
        <v>758</v>
      </c>
      <c r="E44" s="259">
        <f>SUM(E41:E43)</f>
        <v>428</v>
      </c>
      <c r="F44" s="335">
        <f>(E44/E61)*100</f>
        <v>0.020580305964716026</v>
      </c>
      <c r="G44"/>
      <c r="H44"/>
      <c r="I44"/>
      <c r="J44"/>
      <c r="K44"/>
      <c r="L44"/>
      <c r="M44"/>
      <c r="N44"/>
      <c r="O44"/>
      <c r="P44"/>
      <c r="Q44"/>
      <c r="R44"/>
    </row>
    <row r="45" spans="1:18" s="256" customFormat="1" ht="15" customHeight="1">
      <c r="A45" s="340">
        <v>4</v>
      </c>
      <c r="B45" s="253" t="s">
        <v>550</v>
      </c>
      <c r="C45" s="254" t="s">
        <v>758</v>
      </c>
      <c r="D45" s="255" t="s">
        <v>758</v>
      </c>
      <c r="E45" s="263">
        <f>SUM(E40+E44)</f>
        <v>441</v>
      </c>
      <c r="F45" s="341">
        <f>(E45/E61)*100</f>
        <v>0.021205408715980766</v>
      </c>
      <c r="G45"/>
      <c r="H45"/>
      <c r="I45"/>
      <c r="J45"/>
      <c r="K45"/>
      <c r="L45"/>
      <c r="M45"/>
      <c r="N45"/>
      <c r="O45"/>
      <c r="P45"/>
      <c r="Q45"/>
      <c r="R45"/>
    </row>
    <row r="46" spans="1:6" ht="22.5">
      <c r="A46" s="334">
        <v>5299</v>
      </c>
      <c r="B46" s="150" t="s">
        <v>951</v>
      </c>
      <c r="C46" s="247" t="s">
        <v>530</v>
      </c>
      <c r="D46" s="239" t="s">
        <v>741</v>
      </c>
      <c r="E46" s="258">
        <v>67</v>
      </c>
      <c r="F46" s="438">
        <f>(E46/E61)*100</f>
        <v>0.0032216834103644247</v>
      </c>
    </row>
    <row r="47" spans="1:18" s="256" customFormat="1" ht="15" customHeight="1">
      <c r="A47" s="337">
        <v>52</v>
      </c>
      <c r="B47" s="243" t="s">
        <v>952</v>
      </c>
      <c r="C47" s="244" t="s">
        <v>758</v>
      </c>
      <c r="D47" s="245" t="s">
        <v>758</v>
      </c>
      <c r="E47" s="259">
        <f>SUM(E46)</f>
        <v>67</v>
      </c>
      <c r="F47" s="438">
        <f>(E47/E61)*100</f>
        <v>0.0032216834103644247</v>
      </c>
      <c r="G47"/>
      <c r="H47"/>
      <c r="I47"/>
      <c r="J47"/>
      <c r="K47"/>
      <c r="L47"/>
      <c r="M47"/>
      <c r="N47"/>
      <c r="O47"/>
      <c r="P47"/>
      <c r="Q47"/>
      <c r="R47"/>
    </row>
    <row r="48" spans="1:18" s="1" customFormat="1" ht="12.75" customHeight="1">
      <c r="A48" s="343">
        <v>5311</v>
      </c>
      <c r="B48" s="150" t="s">
        <v>580</v>
      </c>
      <c r="C48" s="242" t="s">
        <v>530</v>
      </c>
      <c r="D48" s="239" t="s">
        <v>764</v>
      </c>
      <c r="E48" s="261">
        <v>2863.8</v>
      </c>
      <c r="F48" s="338">
        <f>(E48/E61)*100</f>
        <v>0.13770532762092</v>
      </c>
      <c r="G48"/>
      <c r="H48"/>
      <c r="I48"/>
      <c r="J48"/>
      <c r="K48"/>
      <c r="L48"/>
      <c r="M48"/>
      <c r="N48"/>
      <c r="O48"/>
      <c r="P48"/>
      <c r="Q48"/>
      <c r="R48"/>
    </row>
    <row r="49" spans="1:18" s="1" customFormat="1" ht="23.25" customHeight="1">
      <c r="A49" s="343">
        <v>5399</v>
      </c>
      <c r="B49" s="150" t="s">
        <v>953</v>
      </c>
      <c r="C49" s="242" t="s">
        <v>530</v>
      </c>
      <c r="D49" s="239" t="s">
        <v>1459</v>
      </c>
      <c r="E49" s="261">
        <v>4240.1</v>
      </c>
      <c r="F49" s="338">
        <f>(E49/E61)*100</f>
        <v>0.20388447504904772</v>
      </c>
      <c r="G49"/>
      <c r="H49"/>
      <c r="I49"/>
      <c r="J49"/>
      <c r="K49"/>
      <c r="L49"/>
      <c r="M49"/>
      <c r="N49"/>
      <c r="O49"/>
      <c r="P49"/>
      <c r="Q49"/>
      <c r="R49"/>
    </row>
    <row r="50" spans="1:18" s="256" customFormat="1" ht="15" customHeight="1">
      <c r="A50" s="337">
        <v>53</v>
      </c>
      <c r="B50" s="243" t="s">
        <v>580</v>
      </c>
      <c r="C50" s="244" t="s">
        <v>758</v>
      </c>
      <c r="D50" s="245" t="s">
        <v>758</v>
      </c>
      <c r="E50" s="259">
        <f>SUM(E48:E49)</f>
        <v>7103.900000000001</v>
      </c>
      <c r="F50" s="606">
        <f>(E50/E61)*100</f>
        <v>0.34158980266996775</v>
      </c>
      <c r="G50"/>
      <c r="H50"/>
      <c r="I50"/>
      <c r="J50"/>
      <c r="K50"/>
      <c r="L50"/>
      <c r="M50"/>
      <c r="N50"/>
      <c r="O50"/>
      <c r="P50"/>
      <c r="Q50"/>
      <c r="R50"/>
    </row>
    <row r="51" spans="1:18" s="256" customFormat="1" ht="15" customHeight="1">
      <c r="A51" s="340">
        <v>5</v>
      </c>
      <c r="B51" s="253" t="s">
        <v>583</v>
      </c>
      <c r="C51" s="254" t="s">
        <v>758</v>
      </c>
      <c r="D51" s="255" t="s">
        <v>758</v>
      </c>
      <c r="E51" s="263">
        <f>SUM(E50+E47)</f>
        <v>7170.900000000001</v>
      </c>
      <c r="F51" s="341">
        <f>(E51/E61)*100</f>
        <v>0.34481148608033213</v>
      </c>
      <c r="G51"/>
      <c r="H51"/>
      <c r="I51"/>
      <c r="J51"/>
      <c r="K51"/>
      <c r="L51"/>
      <c r="M51"/>
      <c r="N51"/>
      <c r="O51"/>
      <c r="P51"/>
      <c r="Q51"/>
      <c r="R51"/>
    </row>
    <row r="52" spans="1:6" ht="12.75" customHeight="1">
      <c r="A52" s="334">
        <v>6171</v>
      </c>
      <c r="B52" s="150" t="s">
        <v>551</v>
      </c>
      <c r="C52" s="247" t="s">
        <v>530</v>
      </c>
      <c r="D52" s="239" t="s">
        <v>1453</v>
      </c>
      <c r="E52" s="258">
        <v>23032.1</v>
      </c>
      <c r="F52" s="338">
        <f>(E52/E61)*100</f>
        <v>1.1074945444157382</v>
      </c>
    </row>
    <row r="53" spans="1:6" ht="12.75" customHeight="1">
      <c r="A53" s="334">
        <v>6171</v>
      </c>
      <c r="B53" s="150" t="s">
        <v>551</v>
      </c>
      <c r="C53" s="247" t="s">
        <v>543</v>
      </c>
      <c r="D53" s="239" t="s">
        <v>785</v>
      </c>
      <c r="E53" s="258">
        <v>44.4</v>
      </c>
      <c r="F53" s="344">
        <f>(E53/E61)*100</f>
        <v>0.0021349663197041857</v>
      </c>
    </row>
    <row r="54" spans="1:18" s="252" customFormat="1" ht="15" customHeight="1">
      <c r="A54" s="339">
        <v>61</v>
      </c>
      <c r="B54" s="249" t="s">
        <v>1454</v>
      </c>
      <c r="C54" s="250" t="s">
        <v>758</v>
      </c>
      <c r="D54" s="251" t="s">
        <v>758</v>
      </c>
      <c r="E54" s="259">
        <f>SUM(E52:E53)</f>
        <v>23076.5</v>
      </c>
      <c r="F54" s="335">
        <f>(E54/E61)*100</f>
        <v>1.1096295107354426</v>
      </c>
      <c r="G54"/>
      <c r="H54"/>
      <c r="I54"/>
      <c r="J54"/>
      <c r="K54"/>
      <c r="L54"/>
      <c r="M54"/>
      <c r="N54"/>
      <c r="O54"/>
      <c r="P54"/>
      <c r="Q54"/>
      <c r="R54"/>
    </row>
    <row r="55" spans="1:6" ht="12.75" customHeight="1">
      <c r="A55" s="334">
        <v>6310</v>
      </c>
      <c r="B55" s="150" t="s">
        <v>553</v>
      </c>
      <c r="C55" s="247" t="s">
        <v>530</v>
      </c>
      <c r="D55" s="262" t="s">
        <v>741</v>
      </c>
      <c r="E55" s="258">
        <v>43085.7</v>
      </c>
      <c r="F55" s="338">
        <f>(E55/E61)*100</f>
        <v>2.0717684315513205</v>
      </c>
    </row>
    <row r="56" spans="1:18" s="252" customFormat="1" ht="15" customHeight="1">
      <c r="A56" s="347">
        <v>63</v>
      </c>
      <c r="B56" s="249" t="s">
        <v>554</v>
      </c>
      <c r="C56" s="250" t="s">
        <v>758</v>
      </c>
      <c r="D56" s="265" t="s">
        <v>758</v>
      </c>
      <c r="E56" s="259">
        <f>SUM(E55:E55)</f>
        <v>43085.7</v>
      </c>
      <c r="F56" s="335">
        <f>(E56/E61)*100</f>
        <v>2.0717684315513205</v>
      </c>
      <c r="G56"/>
      <c r="H56"/>
      <c r="I56"/>
      <c r="J56"/>
      <c r="K56"/>
      <c r="L56"/>
      <c r="M56"/>
      <c r="N56"/>
      <c r="O56"/>
      <c r="P56"/>
      <c r="Q56"/>
      <c r="R56"/>
    </row>
    <row r="57" spans="1:18" s="1" customFormat="1" ht="12.75" customHeight="1">
      <c r="A57" s="348">
        <v>6402</v>
      </c>
      <c r="B57" s="150" t="s">
        <v>45</v>
      </c>
      <c r="C57" s="266" t="s">
        <v>530</v>
      </c>
      <c r="D57" s="262" t="s">
        <v>741</v>
      </c>
      <c r="E57" s="261">
        <v>5433.1</v>
      </c>
      <c r="F57" s="349">
        <f>(E57/$E$61)*100</f>
        <v>0.26124967368434265</v>
      </c>
      <c r="G57"/>
      <c r="H57"/>
      <c r="I57"/>
      <c r="J57"/>
      <c r="K57"/>
      <c r="L57"/>
      <c r="M57"/>
      <c r="N57"/>
      <c r="O57"/>
      <c r="P57"/>
      <c r="Q57"/>
      <c r="R57"/>
    </row>
    <row r="58" spans="1:18" s="1" customFormat="1" ht="12.75" customHeight="1">
      <c r="A58" s="348">
        <v>6409</v>
      </c>
      <c r="B58" s="150" t="s">
        <v>479</v>
      </c>
      <c r="C58" s="266"/>
      <c r="D58" s="262" t="s">
        <v>948</v>
      </c>
      <c r="E58" s="261">
        <v>585.3</v>
      </c>
      <c r="F58" s="349">
        <f>(E58/$E$61)*100</f>
        <v>0.028144049255019364</v>
      </c>
      <c r="G58"/>
      <c r="H58"/>
      <c r="I58"/>
      <c r="J58"/>
      <c r="K58"/>
      <c r="L58"/>
      <c r="M58"/>
      <c r="N58"/>
      <c r="O58"/>
      <c r="P58"/>
      <c r="Q58"/>
      <c r="R58"/>
    </row>
    <row r="59" spans="1:18" s="252" customFormat="1" ht="15" customHeight="1">
      <c r="A59" s="350">
        <v>64</v>
      </c>
      <c r="B59" s="267" t="s">
        <v>584</v>
      </c>
      <c r="C59" s="268" t="s">
        <v>758</v>
      </c>
      <c r="D59" s="265" t="s">
        <v>758</v>
      </c>
      <c r="E59" s="259">
        <f>SUM(E57:E58)</f>
        <v>6018.400000000001</v>
      </c>
      <c r="F59" s="351">
        <f>(E59/E61)*100</f>
        <v>0.289393722939362</v>
      </c>
      <c r="G59"/>
      <c r="H59"/>
      <c r="I59"/>
      <c r="J59"/>
      <c r="K59"/>
      <c r="L59"/>
      <c r="M59"/>
      <c r="N59"/>
      <c r="O59"/>
      <c r="P59"/>
      <c r="Q59"/>
      <c r="R59"/>
    </row>
    <row r="60" spans="1:18" s="256" customFormat="1" ht="15" customHeight="1" thickBot="1">
      <c r="A60" s="425">
        <v>6</v>
      </c>
      <c r="B60" s="426" t="s">
        <v>555</v>
      </c>
      <c r="C60" s="427" t="s">
        <v>758</v>
      </c>
      <c r="D60" s="270" t="s">
        <v>758</v>
      </c>
      <c r="E60" s="271">
        <f>SUM(E54+E56+E59)</f>
        <v>72180.59999999999</v>
      </c>
      <c r="F60" s="428">
        <f>(E60/E61)*100</f>
        <v>3.470791665226125</v>
      </c>
      <c r="G60"/>
      <c r="H60"/>
      <c r="I60"/>
      <c r="J60"/>
      <c r="K60"/>
      <c r="L60"/>
      <c r="M60"/>
      <c r="N60"/>
      <c r="O60"/>
      <c r="P60"/>
      <c r="Q60"/>
      <c r="R60"/>
    </row>
    <row r="61" spans="1:18" s="183" customFormat="1" ht="19.5" customHeight="1" thickBot="1" thickTop="1">
      <c r="A61" s="800" t="s">
        <v>1621</v>
      </c>
      <c r="B61" s="801"/>
      <c r="C61" s="352" t="s">
        <v>758</v>
      </c>
      <c r="D61" s="422" t="s">
        <v>758</v>
      </c>
      <c r="E61" s="423">
        <f>SUM(E3,E4,E5,E7,E16,E38,E45,E51,E60)</f>
        <v>2079658.1</v>
      </c>
      <c r="F61" s="424">
        <f>SUM(F3:F5,F16,F38,F45,F51,F60)</f>
        <v>99.99995191517299</v>
      </c>
      <c r="G61"/>
      <c r="H61"/>
      <c r="I61"/>
      <c r="J61"/>
      <c r="K61"/>
      <c r="L61"/>
      <c r="M61"/>
      <c r="N61"/>
      <c r="O61"/>
      <c r="P61"/>
      <c r="Q61"/>
      <c r="R61"/>
    </row>
    <row r="62" spans="1:6" ht="13.5" thickTop="1">
      <c r="A62" s="31"/>
      <c r="F62" s="276"/>
    </row>
    <row r="63" spans="5:6" ht="12.75">
      <c r="E63" s="7"/>
      <c r="F63" s="276"/>
    </row>
    <row r="64" ht="12.75">
      <c r="F64" s="276"/>
    </row>
    <row r="65" ht="12.75">
      <c r="F65" s="276"/>
    </row>
    <row r="66" ht="12.75">
      <c r="F66" s="276"/>
    </row>
    <row r="67" ht="12.75">
      <c r="F67" s="276"/>
    </row>
    <row r="68" ht="12.75">
      <c r="F68" s="276"/>
    </row>
    <row r="69" ht="12.75">
      <c r="F69" s="276"/>
    </row>
    <row r="70" ht="12.75">
      <c r="F70" s="276"/>
    </row>
    <row r="71" ht="12.75">
      <c r="F71" s="276"/>
    </row>
    <row r="72" ht="12.75">
      <c r="F72" s="276"/>
    </row>
    <row r="73" ht="12.75">
      <c r="F73" s="276"/>
    </row>
    <row r="74" ht="12.75">
      <c r="F74" s="276"/>
    </row>
    <row r="75" ht="12.75">
      <c r="F75" s="276"/>
    </row>
    <row r="76" ht="12.75">
      <c r="F76" s="276"/>
    </row>
    <row r="1696" ht="18.75" customHeight="1"/>
  </sheetData>
  <mergeCells count="5">
    <mergeCell ref="D1:D2"/>
    <mergeCell ref="A61:B61"/>
    <mergeCell ref="A1:A2"/>
    <mergeCell ref="B1:B2"/>
    <mergeCell ref="C1:C2"/>
  </mergeCells>
  <printOptions horizontalCentered="1"/>
  <pageMargins left="0.7874015748031497" right="0.4330708661417323" top="0.984251968503937" bottom="0.984251968503937" header="0.5118110236220472" footer="0.5118110236220472"/>
  <pageSetup firstPageNumber="28" useFirstPageNumber="1" horizontalDpi="600" verticalDpi="600" orientation="portrait" paperSize="9" r:id="rId2"/>
  <headerFooter alignWithMargins="0">
    <oddHeader>&amp;C&amp;"Arial CE,tučné"&amp;12PŘEHLED HOSPODAŘENÍ ZA  &amp;UROK  2003 &amp;U -  SKUTEČNÉ PŘÍJMY DLE PARAGRAFŮ</oddHeader>
    <oddFooter>&amp;C&amp;P&amp;RSkutečné 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87">
      <selection activeCell="H68" sqref="H68"/>
    </sheetView>
  </sheetViews>
  <sheetFormatPr defaultColWidth="9.00390625" defaultRowHeight="12.75"/>
  <cols>
    <col min="1" max="1" width="5.75390625" style="26" customWidth="1"/>
    <col min="2" max="2" width="34.00390625" style="298" customWidth="1"/>
    <col min="3" max="3" width="10.25390625" style="30" customWidth="1"/>
    <col min="4" max="4" width="11.75390625" style="6" customWidth="1"/>
    <col min="5" max="5" width="10.375" style="6" customWidth="1"/>
    <col min="6" max="6" width="12.125" style="6" customWidth="1"/>
    <col min="7" max="7" width="8.125" style="1" customWidth="1"/>
    <col min="8" max="8" width="14.75390625" style="0" customWidth="1"/>
    <col min="9" max="9" width="37.125" style="0" customWidth="1"/>
    <col min="10" max="10" width="11.75390625" style="0" customWidth="1"/>
    <col min="12" max="16384" width="9.125" style="1" customWidth="1"/>
  </cols>
  <sheetData>
    <row r="1" spans="1:11" s="3" customFormat="1" ht="42.75" customHeight="1" thickTop="1">
      <c r="A1" s="802" t="s">
        <v>519</v>
      </c>
      <c r="B1" s="808" t="s">
        <v>520</v>
      </c>
      <c r="C1" s="810" t="s">
        <v>522</v>
      </c>
      <c r="D1" s="354" t="s">
        <v>556</v>
      </c>
      <c r="E1" s="355" t="s">
        <v>557</v>
      </c>
      <c r="F1" s="332" t="s">
        <v>558</v>
      </c>
      <c r="G1" s="333" t="s">
        <v>559</v>
      </c>
      <c r="H1"/>
      <c r="I1"/>
      <c r="J1"/>
      <c r="K1"/>
    </row>
    <row r="2" spans="1:7" ht="12.75" customHeight="1" thickBot="1">
      <c r="A2" s="803"/>
      <c r="B2" s="809"/>
      <c r="C2" s="811"/>
      <c r="D2" s="596" t="s">
        <v>1596</v>
      </c>
      <c r="E2" s="597" t="s">
        <v>65</v>
      </c>
      <c r="F2" s="594" t="s">
        <v>1596</v>
      </c>
      <c r="G2" s="598" t="s">
        <v>525</v>
      </c>
    </row>
    <row r="3" spans="1:7" ht="30" customHeight="1" thickTop="1">
      <c r="A3" s="343">
        <v>1014</v>
      </c>
      <c r="B3" s="278" t="s">
        <v>560</v>
      </c>
      <c r="C3" s="577" t="s">
        <v>502</v>
      </c>
      <c r="D3" s="279">
        <v>666</v>
      </c>
      <c r="E3" s="279">
        <v>0</v>
      </c>
      <c r="F3" s="133">
        <f aca="true" t="shared" si="0" ref="F3:F30">SUM(D3+E3)</f>
        <v>666</v>
      </c>
      <c r="G3" s="349">
        <f aca="true" t="shared" si="1" ref="G3:G39">(F3/$F$108)*100</f>
        <v>0.030257792301518083</v>
      </c>
    </row>
    <row r="4" spans="1:7" ht="11.25" customHeight="1">
      <c r="A4" s="343">
        <v>1036</v>
      </c>
      <c r="B4" s="278" t="s">
        <v>958</v>
      </c>
      <c r="C4" s="577" t="s">
        <v>707</v>
      </c>
      <c r="D4" s="279">
        <v>1765.6</v>
      </c>
      <c r="E4" s="279">
        <v>370.4</v>
      </c>
      <c r="F4" s="121">
        <f t="shared" si="0"/>
        <v>2136</v>
      </c>
      <c r="G4" s="349">
        <f t="shared" si="1"/>
        <v>0.09704300954360755</v>
      </c>
    </row>
    <row r="5" spans="1:7" ht="11.25" customHeight="1">
      <c r="A5" s="343">
        <v>1037</v>
      </c>
      <c r="B5" s="278" t="s">
        <v>959</v>
      </c>
      <c r="C5" s="577" t="s">
        <v>707</v>
      </c>
      <c r="D5" s="279">
        <v>40.3</v>
      </c>
      <c r="E5" s="279">
        <v>0</v>
      </c>
      <c r="F5" s="121">
        <f t="shared" si="0"/>
        <v>40.3</v>
      </c>
      <c r="G5" s="362">
        <f t="shared" si="1"/>
        <v>0.001830914459085854</v>
      </c>
    </row>
    <row r="6" spans="1:11" s="252" customFormat="1" ht="15" customHeight="1">
      <c r="A6" s="345">
        <v>10</v>
      </c>
      <c r="B6" s="264" t="s">
        <v>561</v>
      </c>
      <c r="C6" s="251" t="s">
        <v>758</v>
      </c>
      <c r="D6" s="246">
        <f>SUM(D3:D5)</f>
        <v>2471.9</v>
      </c>
      <c r="E6" s="246">
        <f>SUM(E3:E5)</f>
        <v>370.4</v>
      </c>
      <c r="F6" s="280">
        <f t="shared" si="0"/>
        <v>2842.3</v>
      </c>
      <c r="G6" s="356">
        <f t="shared" si="1"/>
        <v>0.1291317163042115</v>
      </c>
      <c r="H6"/>
      <c r="I6"/>
      <c r="J6"/>
      <c r="K6"/>
    </row>
    <row r="7" spans="1:11" s="256" customFormat="1" ht="15" customHeight="1">
      <c r="A7" s="357">
        <v>1</v>
      </c>
      <c r="B7" s="281" t="s">
        <v>561</v>
      </c>
      <c r="C7" s="255" t="s">
        <v>758</v>
      </c>
      <c r="D7" s="240">
        <f>SUM(D6)</f>
        <v>2471.9</v>
      </c>
      <c r="E7" s="240">
        <f>SUM(E6)</f>
        <v>370.4</v>
      </c>
      <c r="F7" s="237">
        <f t="shared" si="0"/>
        <v>2842.3</v>
      </c>
      <c r="G7" s="358">
        <f t="shared" si="1"/>
        <v>0.1291317163042115</v>
      </c>
      <c r="H7"/>
      <c r="I7"/>
      <c r="J7"/>
      <c r="K7"/>
    </row>
    <row r="8" spans="1:11" s="256" customFormat="1" ht="15" customHeight="1">
      <c r="A8" s="359">
        <v>2115</v>
      </c>
      <c r="B8" s="149" t="s">
        <v>877</v>
      </c>
      <c r="C8" s="239" t="s">
        <v>792</v>
      </c>
      <c r="D8" s="121">
        <v>120</v>
      </c>
      <c r="E8" s="121">
        <v>0</v>
      </c>
      <c r="F8" s="121">
        <f t="shared" si="0"/>
        <v>120</v>
      </c>
      <c r="G8" s="349">
        <f t="shared" si="1"/>
        <v>0.005451854468741997</v>
      </c>
      <c r="H8"/>
      <c r="I8"/>
      <c r="J8"/>
      <c r="K8"/>
    </row>
    <row r="9" spans="1:11" s="256" customFormat="1" ht="21" customHeight="1">
      <c r="A9" s="359">
        <v>2119</v>
      </c>
      <c r="B9" s="149" t="s">
        <v>878</v>
      </c>
      <c r="C9" s="239" t="s">
        <v>792</v>
      </c>
      <c r="D9" s="121">
        <v>0</v>
      </c>
      <c r="E9" s="121">
        <v>971.3</v>
      </c>
      <c r="F9" s="121">
        <f>SUM(D9+E9)</f>
        <v>971.3</v>
      </c>
      <c r="G9" s="349">
        <f t="shared" si="1"/>
        <v>0.044128218712409184</v>
      </c>
      <c r="H9"/>
      <c r="I9"/>
      <c r="J9"/>
      <c r="K9"/>
    </row>
    <row r="10" spans="1:11" ht="11.25" customHeight="1">
      <c r="A10" s="359">
        <v>2121</v>
      </c>
      <c r="B10" s="149" t="s">
        <v>31</v>
      </c>
      <c r="C10" s="239" t="s">
        <v>741</v>
      </c>
      <c r="D10" s="121">
        <v>0</v>
      </c>
      <c r="E10" s="121">
        <v>27670.2</v>
      </c>
      <c r="F10" s="121">
        <f t="shared" si="0"/>
        <v>27670.2</v>
      </c>
      <c r="G10" s="349">
        <f t="shared" si="1"/>
        <v>1.2571158626748733</v>
      </c>
      <c r="H10" s="1"/>
      <c r="I10" s="1"/>
      <c r="J10" s="1"/>
      <c r="K10" s="1"/>
    </row>
    <row r="11" spans="1:7" ht="11.25" customHeight="1">
      <c r="A11" s="342">
        <v>2140</v>
      </c>
      <c r="B11" s="149" t="s">
        <v>562</v>
      </c>
      <c r="C11" s="239" t="s">
        <v>960</v>
      </c>
      <c r="D11" s="248">
        <v>4023</v>
      </c>
      <c r="E11" s="248">
        <v>0</v>
      </c>
      <c r="F11" s="121">
        <f t="shared" si="0"/>
        <v>4023</v>
      </c>
      <c r="G11" s="349">
        <f t="shared" si="1"/>
        <v>0.18277342106457545</v>
      </c>
    </row>
    <row r="12" spans="1:7" ht="21.75" customHeight="1">
      <c r="A12" s="343">
        <v>2169</v>
      </c>
      <c r="B12" s="150" t="s">
        <v>480</v>
      </c>
      <c r="C12" s="239" t="s">
        <v>760</v>
      </c>
      <c r="D12" s="248">
        <v>156.7</v>
      </c>
      <c r="E12" s="248">
        <v>0</v>
      </c>
      <c r="F12" s="121">
        <f t="shared" si="0"/>
        <v>156.7</v>
      </c>
      <c r="G12" s="349">
        <f t="shared" si="1"/>
        <v>0.007119213293765591</v>
      </c>
    </row>
    <row r="13" spans="1:11" s="286" customFormat="1" ht="15" customHeight="1">
      <c r="A13" s="360">
        <v>21</v>
      </c>
      <c r="B13" s="283" t="s">
        <v>29</v>
      </c>
      <c r="C13" s="245" t="s">
        <v>758</v>
      </c>
      <c r="D13" s="284">
        <f>SUM(D8:D12)</f>
        <v>4299.7</v>
      </c>
      <c r="E13" s="284">
        <f>SUM(E8:E12)</f>
        <v>28641.5</v>
      </c>
      <c r="F13" s="280">
        <f t="shared" si="0"/>
        <v>32941.2</v>
      </c>
      <c r="G13" s="361">
        <f t="shared" si="1"/>
        <v>1.4965885702143655</v>
      </c>
      <c r="H13" s="285"/>
      <c r="I13" s="285"/>
      <c r="J13" s="285"/>
      <c r="K13" s="285"/>
    </row>
    <row r="14" spans="1:7" ht="11.25" customHeight="1">
      <c r="A14" s="342">
        <v>2212</v>
      </c>
      <c r="B14" s="149" t="s">
        <v>529</v>
      </c>
      <c r="C14" s="260" t="s">
        <v>1464</v>
      </c>
      <c r="D14" s="248">
        <v>66675.8</v>
      </c>
      <c r="E14" s="248">
        <v>176466.9</v>
      </c>
      <c r="F14" s="121">
        <f t="shared" si="0"/>
        <v>243142.7</v>
      </c>
      <c r="G14" s="349">
        <f t="shared" si="1"/>
        <v>11.046488462808291</v>
      </c>
    </row>
    <row r="15" spans="1:7" ht="11.25" customHeight="1">
      <c r="A15" s="342">
        <v>2219</v>
      </c>
      <c r="B15" s="149" t="s">
        <v>462</v>
      </c>
      <c r="C15" s="262" t="s">
        <v>503</v>
      </c>
      <c r="D15" s="248">
        <v>7549.8</v>
      </c>
      <c r="E15" s="248">
        <v>14342.4</v>
      </c>
      <c r="F15" s="121">
        <f t="shared" si="0"/>
        <v>21892.2</v>
      </c>
      <c r="G15" s="349">
        <f t="shared" si="1"/>
        <v>0.9946090700049462</v>
      </c>
    </row>
    <row r="16" spans="1:7" ht="11.25" customHeight="1">
      <c r="A16" s="342">
        <v>2221</v>
      </c>
      <c r="B16" s="149" t="s">
        <v>563</v>
      </c>
      <c r="C16" s="239" t="s">
        <v>1456</v>
      </c>
      <c r="D16" s="248">
        <v>162004.5</v>
      </c>
      <c r="E16" s="248">
        <v>30298.8</v>
      </c>
      <c r="F16" s="121">
        <f t="shared" si="0"/>
        <v>192303.3</v>
      </c>
      <c r="G16" s="349">
        <f t="shared" si="1"/>
        <v>8.73674671215694</v>
      </c>
    </row>
    <row r="17" spans="1:7" ht="11.25" customHeight="1">
      <c r="A17" s="334">
        <v>2271</v>
      </c>
      <c r="B17" s="150" t="s">
        <v>961</v>
      </c>
      <c r="C17" s="239" t="s">
        <v>646</v>
      </c>
      <c r="D17" s="248">
        <v>0</v>
      </c>
      <c r="E17" s="248">
        <v>28803.6</v>
      </c>
      <c r="F17" s="121">
        <f t="shared" si="0"/>
        <v>28803.6</v>
      </c>
      <c r="G17" s="349">
        <f t="shared" si="1"/>
        <v>1.3086086281321414</v>
      </c>
    </row>
    <row r="18" spans="1:11" s="252" customFormat="1" ht="15" customHeight="1">
      <c r="A18" s="339">
        <v>22</v>
      </c>
      <c r="B18" s="249" t="s">
        <v>531</v>
      </c>
      <c r="C18" s="251" t="s">
        <v>758</v>
      </c>
      <c r="D18" s="246">
        <f>SUM(D14:D17)</f>
        <v>236230.1</v>
      </c>
      <c r="E18" s="246">
        <f>SUM(E14:E17)</f>
        <v>249911.69999999998</v>
      </c>
      <c r="F18" s="246">
        <f>SUM(D18,E18)</f>
        <v>486141.8</v>
      </c>
      <c r="G18" s="356">
        <f t="shared" si="1"/>
        <v>22.08645287310232</v>
      </c>
      <c r="H18"/>
      <c r="I18"/>
      <c r="J18"/>
      <c r="K18"/>
    </row>
    <row r="19" spans="1:7" ht="11.25" customHeight="1">
      <c r="A19" s="342">
        <v>2310</v>
      </c>
      <c r="B19" s="149" t="s">
        <v>564</v>
      </c>
      <c r="C19" s="239" t="s">
        <v>503</v>
      </c>
      <c r="D19" s="248">
        <v>745.6</v>
      </c>
      <c r="E19" s="248">
        <v>4476.7</v>
      </c>
      <c r="F19" s="121">
        <f t="shared" si="0"/>
        <v>5222.3</v>
      </c>
      <c r="G19" s="349">
        <f t="shared" si="1"/>
        <v>0.23726016326759444</v>
      </c>
    </row>
    <row r="20" spans="1:7" ht="23.25" customHeight="1">
      <c r="A20" s="342">
        <v>2321</v>
      </c>
      <c r="B20" s="149" t="s">
        <v>565</v>
      </c>
      <c r="C20" s="239" t="s">
        <v>503</v>
      </c>
      <c r="D20" s="248">
        <v>12603.4</v>
      </c>
      <c r="E20" s="248">
        <v>117454.1</v>
      </c>
      <c r="F20" s="121">
        <f t="shared" si="0"/>
        <v>130057.5</v>
      </c>
      <c r="G20" s="349">
        <f t="shared" si="1"/>
        <v>5.908788021403436</v>
      </c>
    </row>
    <row r="21" spans="1:7" ht="23.25" customHeight="1">
      <c r="A21" s="342">
        <v>2331</v>
      </c>
      <c r="B21" s="149" t="s">
        <v>879</v>
      </c>
      <c r="C21" s="573" t="s">
        <v>646</v>
      </c>
      <c r="D21" s="248">
        <v>0</v>
      </c>
      <c r="E21" s="248">
        <v>3661.9</v>
      </c>
      <c r="F21" s="121">
        <f t="shared" si="0"/>
        <v>3661.9</v>
      </c>
      <c r="G21" s="349">
        <f t="shared" si="1"/>
        <v>0.16636788232571934</v>
      </c>
    </row>
    <row r="22" spans="1:7" ht="11.25" customHeight="1">
      <c r="A22" s="342">
        <v>2333</v>
      </c>
      <c r="B22" s="149" t="s">
        <v>35</v>
      </c>
      <c r="C22" s="239" t="s">
        <v>646</v>
      </c>
      <c r="D22" s="248">
        <v>0</v>
      </c>
      <c r="E22" s="248">
        <v>3473.8</v>
      </c>
      <c r="F22" s="121">
        <f t="shared" si="0"/>
        <v>3473.8</v>
      </c>
      <c r="G22" s="362">
        <f t="shared" si="1"/>
        <v>0.15782210044596626</v>
      </c>
    </row>
    <row r="23" spans="1:7" ht="11.25" customHeight="1">
      <c r="A23" s="342">
        <v>2369</v>
      </c>
      <c r="B23" s="149" t="s">
        <v>962</v>
      </c>
      <c r="C23" s="239" t="s">
        <v>707</v>
      </c>
      <c r="D23" s="248">
        <v>97.2</v>
      </c>
      <c r="E23" s="248">
        <v>0</v>
      </c>
      <c r="F23" s="121">
        <f>SUM(D23+E23)</f>
        <v>97.2</v>
      </c>
      <c r="G23" s="362">
        <f t="shared" si="1"/>
        <v>0.004416002119681018</v>
      </c>
    </row>
    <row r="24" spans="1:11" s="252" customFormat="1" ht="15" customHeight="1">
      <c r="A24" s="345">
        <v>23</v>
      </c>
      <c r="B24" s="264" t="s">
        <v>566</v>
      </c>
      <c r="C24" s="251" t="s">
        <v>758</v>
      </c>
      <c r="D24" s="246">
        <f>SUM(D19:D23)</f>
        <v>13446.2</v>
      </c>
      <c r="E24" s="246">
        <f>SUM(E19:E23)</f>
        <v>129066.5</v>
      </c>
      <c r="F24" s="246">
        <f>SUM(D24:E24)</f>
        <v>142512.7</v>
      </c>
      <c r="G24" s="356">
        <f t="shared" si="1"/>
        <v>6.474654169562396</v>
      </c>
      <c r="H24"/>
      <c r="I24"/>
      <c r="J24"/>
      <c r="K24"/>
    </row>
    <row r="25" spans="1:7" ht="11.25" customHeight="1">
      <c r="A25" s="342">
        <v>2510</v>
      </c>
      <c r="B25" s="149" t="s">
        <v>881</v>
      </c>
      <c r="C25" s="239" t="s">
        <v>467</v>
      </c>
      <c r="D25" s="248">
        <v>119.9</v>
      </c>
      <c r="E25" s="248">
        <v>0</v>
      </c>
      <c r="F25" s="121">
        <f>SUM(D25:E25)</f>
        <v>119.9</v>
      </c>
      <c r="G25" s="349">
        <f t="shared" si="1"/>
        <v>0.005447311256684712</v>
      </c>
    </row>
    <row r="26" spans="1:11" s="252" customFormat="1" ht="24.75" customHeight="1">
      <c r="A26" s="345">
        <v>25</v>
      </c>
      <c r="B26" s="264" t="s">
        <v>1870</v>
      </c>
      <c r="C26" s="251" t="s">
        <v>758</v>
      </c>
      <c r="D26" s="246">
        <f>SUM(D25)</f>
        <v>119.9</v>
      </c>
      <c r="E26" s="246">
        <f>SUM(E25)</f>
        <v>0</v>
      </c>
      <c r="F26" s="246">
        <f>SUM(D26:E26)</f>
        <v>119.9</v>
      </c>
      <c r="G26" s="356">
        <f t="shared" si="1"/>
        <v>0.005447311256684712</v>
      </c>
      <c r="H26"/>
      <c r="I26"/>
      <c r="J26"/>
      <c r="K26"/>
    </row>
    <row r="27" spans="1:11" s="256" customFormat="1" ht="15" customHeight="1">
      <c r="A27" s="357">
        <v>2</v>
      </c>
      <c r="B27" s="281" t="s">
        <v>567</v>
      </c>
      <c r="C27" s="255" t="s">
        <v>758</v>
      </c>
      <c r="D27" s="240">
        <f>SUM(D26,D24,D18,D13)</f>
        <v>254095.90000000002</v>
      </c>
      <c r="E27" s="240">
        <f>SUM(E26,E24,E18,E13)</f>
        <v>407619.69999999995</v>
      </c>
      <c r="F27" s="240">
        <f>SUM(D27:E27)</f>
        <v>661715.6</v>
      </c>
      <c r="G27" s="358">
        <f t="shared" si="1"/>
        <v>30.063142924135768</v>
      </c>
      <c r="H27"/>
      <c r="I27"/>
      <c r="J27"/>
      <c r="K27"/>
    </row>
    <row r="28" spans="1:7" ht="11.25" customHeight="1">
      <c r="A28" s="342">
        <v>3111</v>
      </c>
      <c r="B28" s="287" t="s">
        <v>534</v>
      </c>
      <c r="C28" s="239" t="s">
        <v>1457</v>
      </c>
      <c r="D28" s="248">
        <v>90207.2</v>
      </c>
      <c r="E28" s="248">
        <v>135</v>
      </c>
      <c r="F28" s="121">
        <f t="shared" si="0"/>
        <v>90342.2</v>
      </c>
      <c r="G28" s="349">
        <f t="shared" si="1"/>
        <v>4.104437723216527</v>
      </c>
    </row>
    <row r="29" spans="1:7" ht="11.25" customHeight="1">
      <c r="A29" s="342">
        <v>3113</v>
      </c>
      <c r="B29" s="287" t="s">
        <v>535</v>
      </c>
      <c r="C29" s="239" t="s">
        <v>1457</v>
      </c>
      <c r="D29" s="248">
        <v>323881.5</v>
      </c>
      <c r="E29" s="248">
        <v>800</v>
      </c>
      <c r="F29" s="121">
        <f t="shared" si="0"/>
        <v>324681.5</v>
      </c>
      <c r="G29" s="349">
        <f t="shared" si="1"/>
        <v>14.750969055773789</v>
      </c>
    </row>
    <row r="30" spans="1:7" ht="21.75" customHeight="1">
      <c r="A30" s="342">
        <v>3141</v>
      </c>
      <c r="B30" s="149" t="s">
        <v>536</v>
      </c>
      <c r="C30" s="239" t="s">
        <v>1457</v>
      </c>
      <c r="D30" s="248">
        <v>7940.8</v>
      </c>
      <c r="E30" s="248">
        <v>500</v>
      </c>
      <c r="F30" s="121">
        <f t="shared" si="0"/>
        <v>8440.8</v>
      </c>
      <c r="G30" s="349">
        <f t="shared" si="1"/>
        <v>0.383483443331312</v>
      </c>
    </row>
    <row r="31" spans="1:11" s="252" customFormat="1" ht="15" customHeight="1">
      <c r="A31" s="339" t="s">
        <v>568</v>
      </c>
      <c r="B31" s="249" t="s">
        <v>537</v>
      </c>
      <c r="C31" s="251" t="s">
        <v>758</v>
      </c>
      <c r="D31" s="246">
        <f>SUM(D28:D30)</f>
        <v>422029.5</v>
      </c>
      <c r="E31" s="246">
        <f>SUM(E28:E30)</f>
        <v>1435</v>
      </c>
      <c r="F31" s="246">
        <f>SUM(D31:E31)</f>
        <v>423464.5</v>
      </c>
      <c r="G31" s="356">
        <f t="shared" si="1"/>
        <v>19.23889022232163</v>
      </c>
      <c r="H31"/>
      <c r="I31"/>
      <c r="J31"/>
      <c r="K31"/>
    </row>
    <row r="32" spans="1:7" ht="11.25" customHeight="1">
      <c r="A32" s="342">
        <v>3311</v>
      </c>
      <c r="B32" s="149" t="s">
        <v>569</v>
      </c>
      <c r="C32" s="239" t="s">
        <v>36</v>
      </c>
      <c r="D32" s="248">
        <v>68620.5</v>
      </c>
      <c r="E32" s="248">
        <v>2364.5</v>
      </c>
      <c r="F32" s="121">
        <f aca="true" t="shared" si="2" ref="F32:F41">SUM(D32+E32)</f>
        <v>70985</v>
      </c>
      <c r="G32" s="349">
        <f t="shared" si="1"/>
        <v>3.224999078863756</v>
      </c>
    </row>
    <row r="33" spans="1:7" ht="23.25" customHeight="1">
      <c r="A33" s="342">
        <v>3313</v>
      </c>
      <c r="B33" s="288" t="s">
        <v>570</v>
      </c>
      <c r="C33" s="239" t="s">
        <v>1458</v>
      </c>
      <c r="D33" s="248">
        <v>2818.4</v>
      </c>
      <c r="E33" s="248">
        <v>0</v>
      </c>
      <c r="F33" s="121">
        <f t="shared" si="2"/>
        <v>2818.4</v>
      </c>
      <c r="G33" s="349">
        <f t="shared" si="1"/>
        <v>0.1280458886225204</v>
      </c>
    </row>
    <row r="34" spans="1:7" ht="11.25" customHeight="1">
      <c r="A34" s="342">
        <v>3319</v>
      </c>
      <c r="B34" s="150" t="s">
        <v>1112</v>
      </c>
      <c r="C34" s="239" t="s">
        <v>869</v>
      </c>
      <c r="D34" s="248">
        <v>2771.5</v>
      </c>
      <c r="E34" s="248">
        <v>0</v>
      </c>
      <c r="F34" s="121">
        <f t="shared" si="2"/>
        <v>2771.5</v>
      </c>
      <c r="G34" s="349">
        <f t="shared" si="1"/>
        <v>0.12591512216765371</v>
      </c>
    </row>
    <row r="35" spans="1:7" ht="11.25" customHeight="1">
      <c r="A35" s="342">
        <v>3322</v>
      </c>
      <c r="B35" s="149" t="s">
        <v>571</v>
      </c>
      <c r="C35" s="710" t="s">
        <v>880</v>
      </c>
      <c r="D35" s="248">
        <v>2006.2</v>
      </c>
      <c r="E35" s="248">
        <v>0</v>
      </c>
      <c r="F35" s="121">
        <f t="shared" si="2"/>
        <v>2006.2</v>
      </c>
      <c r="G35" s="349">
        <f t="shared" si="1"/>
        <v>0.09114592029325162</v>
      </c>
    </row>
    <row r="36" spans="1:7" ht="11.25" customHeight="1">
      <c r="A36" s="342">
        <v>3324</v>
      </c>
      <c r="B36" s="149" t="s">
        <v>943</v>
      </c>
      <c r="C36" s="239" t="s">
        <v>869</v>
      </c>
      <c r="D36" s="248">
        <v>0</v>
      </c>
      <c r="E36" s="248">
        <v>49.3</v>
      </c>
      <c r="F36" s="121">
        <f t="shared" si="2"/>
        <v>49.3</v>
      </c>
      <c r="G36" s="362">
        <f t="shared" si="1"/>
        <v>0.0022398035442415037</v>
      </c>
    </row>
    <row r="37" spans="1:7" ht="22.5" customHeight="1">
      <c r="A37" s="342">
        <v>3326</v>
      </c>
      <c r="B37" s="149" t="s">
        <v>1465</v>
      </c>
      <c r="C37" s="239" t="s">
        <v>792</v>
      </c>
      <c r="D37" s="248">
        <v>468.6</v>
      </c>
      <c r="E37" s="248">
        <v>0</v>
      </c>
      <c r="F37" s="121">
        <f t="shared" si="2"/>
        <v>468.6</v>
      </c>
      <c r="G37" s="362">
        <f t="shared" si="1"/>
        <v>0.0212894917004375</v>
      </c>
    </row>
    <row r="38" spans="1:7" ht="22.5" customHeight="1">
      <c r="A38" s="342">
        <v>3329</v>
      </c>
      <c r="B38" s="149" t="s">
        <v>963</v>
      </c>
      <c r="C38" s="239" t="s">
        <v>869</v>
      </c>
      <c r="D38" s="248">
        <v>53.7</v>
      </c>
      <c r="E38" s="248">
        <v>0</v>
      </c>
      <c r="F38" s="121">
        <f t="shared" si="2"/>
        <v>53.7</v>
      </c>
      <c r="G38" s="362">
        <f t="shared" si="1"/>
        <v>0.002439704874762044</v>
      </c>
    </row>
    <row r="39" spans="1:7" ht="11.25" customHeight="1">
      <c r="A39" s="342">
        <v>3349</v>
      </c>
      <c r="B39" s="149" t="s">
        <v>463</v>
      </c>
      <c r="C39" s="239" t="s">
        <v>869</v>
      </c>
      <c r="D39" s="248">
        <v>240</v>
      </c>
      <c r="E39" s="248">
        <v>0</v>
      </c>
      <c r="F39" s="121">
        <f t="shared" si="2"/>
        <v>240</v>
      </c>
      <c r="G39" s="349">
        <f t="shared" si="1"/>
        <v>0.010903708937483995</v>
      </c>
    </row>
    <row r="40" spans="1:7" ht="11.25" customHeight="1">
      <c r="A40" s="342">
        <v>3392</v>
      </c>
      <c r="B40" s="149" t="s">
        <v>572</v>
      </c>
      <c r="C40" s="239" t="s">
        <v>869</v>
      </c>
      <c r="D40" s="248">
        <v>2585</v>
      </c>
      <c r="E40" s="248">
        <v>0</v>
      </c>
      <c r="F40" s="121">
        <f t="shared" si="2"/>
        <v>2585</v>
      </c>
      <c r="G40" s="349">
        <f aca="true" t="shared" si="3" ref="G40:G69">(F40/$F$108)*100</f>
        <v>0.1174420316808172</v>
      </c>
    </row>
    <row r="41" spans="1:7" ht="22.5">
      <c r="A41" s="342">
        <v>3399</v>
      </c>
      <c r="B41" s="149" t="s">
        <v>464</v>
      </c>
      <c r="C41" s="239" t="s">
        <v>1459</v>
      </c>
      <c r="D41" s="248">
        <v>217.5</v>
      </c>
      <c r="E41" s="248">
        <v>0</v>
      </c>
      <c r="F41" s="121">
        <f t="shared" si="2"/>
        <v>217.5</v>
      </c>
      <c r="G41" s="349">
        <f t="shared" si="3"/>
        <v>0.009881486224594869</v>
      </c>
    </row>
    <row r="42" spans="1:11" s="252" customFormat="1" ht="15" customHeight="1">
      <c r="A42" s="339">
        <v>33</v>
      </c>
      <c r="B42" s="249" t="s">
        <v>538</v>
      </c>
      <c r="C42" s="251" t="s">
        <v>758</v>
      </c>
      <c r="D42" s="246">
        <f>SUM(D32:D41)</f>
        <v>79781.4</v>
      </c>
      <c r="E42" s="246">
        <f>SUM(E32:E41)</f>
        <v>2413.8</v>
      </c>
      <c r="F42" s="246">
        <f>SUM(D42:E42)</f>
        <v>82195.2</v>
      </c>
      <c r="G42" s="356">
        <f t="shared" si="3"/>
        <v>3.7343022369095182</v>
      </c>
      <c r="H42"/>
      <c r="I42"/>
      <c r="J42"/>
      <c r="K42"/>
    </row>
    <row r="43" spans="1:7" ht="11.25" customHeight="1">
      <c r="A43" s="359">
        <v>3419</v>
      </c>
      <c r="B43" s="150" t="s">
        <v>1113</v>
      </c>
      <c r="C43" s="239" t="s">
        <v>504</v>
      </c>
      <c r="D43" s="121">
        <v>40573.9</v>
      </c>
      <c r="E43" s="121">
        <v>40501.2</v>
      </c>
      <c r="F43" s="121">
        <f>SUM(D43+E43)</f>
        <v>81075.1</v>
      </c>
      <c r="G43" s="349">
        <f t="shared" si="3"/>
        <v>3.6834137186558693</v>
      </c>
    </row>
    <row r="44" spans="1:7" ht="11.25" customHeight="1">
      <c r="A44" s="359">
        <v>3429</v>
      </c>
      <c r="B44" s="150" t="s">
        <v>964</v>
      </c>
      <c r="C44" s="239" t="s">
        <v>1549</v>
      </c>
      <c r="D44" s="121">
        <v>40</v>
      </c>
      <c r="E44" s="121">
        <v>0</v>
      </c>
      <c r="F44" s="121">
        <f>SUM(D44+E44)</f>
        <v>40</v>
      </c>
      <c r="G44" s="362">
        <f t="shared" si="3"/>
        <v>0.001817284822913999</v>
      </c>
    </row>
    <row r="45" spans="1:7" ht="11.25" customHeight="1">
      <c r="A45" s="342">
        <v>3421</v>
      </c>
      <c r="B45" s="149" t="s">
        <v>573</v>
      </c>
      <c r="C45" s="239">
        <v>105</v>
      </c>
      <c r="D45" s="248">
        <v>14583.6</v>
      </c>
      <c r="E45" s="248">
        <v>0</v>
      </c>
      <c r="F45" s="121">
        <f>SUM(D45+E45)</f>
        <v>14583.6</v>
      </c>
      <c r="G45" s="349">
        <f t="shared" si="3"/>
        <v>0.6625638735862149</v>
      </c>
    </row>
    <row r="46" spans="1:11" s="252" customFormat="1" ht="15" customHeight="1">
      <c r="A46" s="339">
        <v>34</v>
      </c>
      <c r="B46" s="249" t="s">
        <v>540</v>
      </c>
      <c r="C46" s="251" t="s">
        <v>758</v>
      </c>
      <c r="D46" s="246">
        <f>SUM(D43:D45)</f>
        <v>55197.5</v>
      </c>
      <c r="E46" s="246">
        <f>SUM(E43:E45)</f>
        <v>40501.2</v>
      </c>
      <c r="F46" s="246">
        <f>SUM(D46:E46)</f>
        <v>95698.7</v>
      </c>
      <c r="G46" s="356">
        <f t="shared" si="3"/>
        <v>4.347794877064998</v>
      </c>
      <c r="H46"/>
      <c r="I46"/>
      <c r="J46"/>
      <c r="K46"/>
    </row>
    <row r="47" spans="1:11" ht="24.75" customHeight="1">
      <c r="A47" s="343">
        <v>3539</v>
      </c>
      <c r="B47" s="150" t="s">
        <v>1114</v>
      </c>
      <c r="C47" s="260" t="s">
        <v>1461</v>
      </c>
      <c r="D47" s="121">
        <v>15996.1</v>
      </c>
      <c r="E47" s="121">
        <v>0</v>
      </c>
      <c r="F47" s="121">
        <f>SUM(D47+E47)</f>
        <v>15996.1</v>
      </c>
      <c r="G47" s="349">
        <f t="shared" si="3"/>
        <v>0.7267367438953655</v>
      </c>
      <c r="H47" s="9"/>
      <c r="I47" s="9"/>
      <c r="J47" s="9"/>
      <c r="K47" s="9"/>
    </row>
    <row r="48" spans="1:11" ht="24.75" customHeight="1">
      <c r="A48" s="343">
        <v>3541</v>
      </c>
      <c r="B48" s="150" t="s">
        <v>465</v>
      </c>
      <c r="C48" s="239" t="s">
        <v>780</v>
      </c>
      <c r="D48" s="121">
        <v>412.4</v>
      </c>
      <c r="E48" s="121">
        <v>0</v>
      </c>
      <c r="F48" s="121">
        <f>SUM(D48+E48)</f>
        <v>412.4</v>
      </c>
      <c r="G48" s="349">
        <f t="shared" si="3"/>
        <v>0.018736206524243328</v>
      </c>
      <c r="H48" s="9"/>
      <c r="I48" s="9"/>
      <c r="J48" s="9"/>
      <c r="K48" s="9"/>
    </row>
    <row r="49" spans="1:11" ht="11.25" customHeight="1">
      <c r="A49" s="343">
        <v>3599</v>
      </c>
      <c r="B49" s="150" t="s">
        <v>1115</v>
      </c>
      <c r="C49" s="262" t="s">
        <v>774</v>
      </c>
      <c r="D49" s="121">
        <v>21.2</v>
      </c>
      <c r="E49" s="121">
        <v>0</v>
      </c>
      <c r="F49" s="121">
        <f>SUM(D49+E49)</f>
        <v>21.2</v>
      </c>
      <c r="G49" s="607">
        <f t="shared" si="3"/>
        <v>0.0009631609561444194</v>
      </c>
      <c r="H49" s="9"/>
      <c r="I49" s="9"/>
      <c r="J49" s="9"/>
      <c r="K49" s="9"/>
    </row>
    <row r="50" spans="1:11" s="252" customFormat="1" ht="15" customHeight="1">
      <c r="A50" s="339">
        <v>35</v>
      </c>
      <c r="B50" s="249" t="s">
        <v>46</v>
      </c>
      <c r="C50" s="251" t="s">
        <v>758</v>
      </c>
      <c r="D50" s="246">
        <f>SUM(D47:D49)</f>
        <v>16429.7</v>
      </c>
      <c r="E50" s="246">
        <f>SUM(E47)</f>
        <v>0</v>
      </c>
      <c r="F50" s="246">
        <f>SUM(D50:E50)</f>
        <v>16429.7</v>
      </c>
      <c r="G50" s="356">
        <f t="shared" si="3"/>
        <v>0.7464361113757533</v>
      </c>
      <c r="H50"/>
      <c r="I50"/>
      <c r="J50"/>
      <c r="K50"/>
    </row>
    <row r="51" spans="1:7" ht="11.25" customHeight="1">
      <c r="A51" s="342">
        <v>3612</v>
      </c>
      <c r="B51" s="149" t="s">
        <v>574</v>
      </c>
      <c r="C51" s="239" t="s">
        <v>505</v>
      </c>
      <c r="D51" s="248">
        <v>71361.2</v>
      </c>
      <c r="E51" s="248">
        <v>76749.8</v>
      </c>
      <c r="F51" s="121">
        <f aca="true" t="shared" si="4" ref="F51:F91">SUM(D51+E51)</f>
        <v>148111</v>
      </c>
      <c r="G51" s="349">
        <f t="shared" si="3"/>
        <v>6.728996810165383</v>
      </c>
    </row>
    <row r="52" spans="1:7" ht="11.25" customHeight="1">
      <c r="A52" s="342">
        <v>3631</v>
      </c>
      <c r="B52" s="149" t="s">
        <v>541</v>
      </c>
      <c r="C52" s="239" t="s">
        <v>503</v>
      </c>
      <c r="D52" s="248">
        <v>0</v>
      </c>
      <c r="E52" s="248">
        <v>1194.4</v>
      </c>
      <c r="F52" s="121">
        <f t="shared" si="4"/>
        <v>1194.4</v>
      </c>
      <c r="G52" s="349">
        <f t="shared" si="3"/>
        <v>0.05426412481221202</v>
      </c>
    </row>
    <row r="53" spans="1:7" ht="11.25" customHeight="1">
      <c r="A53" s="342">
        <v>3632</v>
      </c>
      <c r="B53" s="149" t="s">
        <v>542</v>
      </c>
      <c r="C53" s="239" t="s">
        <v>944</v>
      </c>
      <c r="D53" s="248">
        <v>91</v>
      </c>
      <c r="E53" s="248">
        <v>0</v>
      </c>
      <c r="F53" s="121">
        <f t="shared" si="4"/>
        <v>91</v>
      </c>
      <c r="G53" s="362">
        <f t="shared" si="3"/>
        <v>0.004134322972129348</v>
      </c>
    </row>
    <row r="54" spans="1:7" ht="11.25" customHeight="1">
      <c r="A54" s="342">
        <v>3635</v>
      </c>
      <c r="B54" s="149" t="s">
        <v>575</v>
      </c>
      <c r="C54" s="282" t="s">
        <v>468</v>
      </c>
      <c r="D54" s="248">
        <v>2186.4</v>
      </c>
      <c r="E54" s="248">
        <v>1709.2</v>
      </c>
      <c r="F54" s="121">
        <f t="shared" si="4"/>
        <v>3895.6000000000004</v>
      </c>
      <c r="G54" s="349">
        <f t="shared" si="3"/>
        <v>0.17698536890359437</v>
      </c>
    </row>
    <row r="55" spans="1:7" ht="11.25" customHeight="1">
      <c r="A55" s="343">
        <v>3636</v>
      </c>
      <c r="B55" s="150" t="s">
        <v>466</v>
      </c>
      <c r="C55" s="239" t="s">
        <v>467</v>
      </c>
      <c r="D55" s="248">
        <v>4234.1</v>
      </c>
      <c r="E55" s="248">
        <v>0</v>
      </c>
      <c r="F55" s="121">
        <f t="shared" si="4"/>
        <v>4234.1</v>
      </c>
      <c r="G55" s="349">
        <f t="shared" si="3"/>
        <v>0.1923641417175041</v>
      </c>
    </row>
    <row r="56" spans="1:7" ht="20.25" customHeight="1">
      <c r="A56" s="342">
        <v>3639</v>
      </c>
      <c r="B56" s="149" t="s">
        <v>1116</v>
      </c>
      <c r="C56" s="260" t="s">
        <v>1460</v>
      </c>
      <c r="D56" s="248">
        <v>66344.6</v>
      </c>
      <c r="E56" s="248">
        <v>3075</v>
      </c>
      <c r="F56" s="121">
        <f t="shared" si="4"/>
        <v>69419.6</v>
      </c>
      <c r="G56" s="349">
        <f t="shared" si="3"/>
        <v>3.1538796373190165</v>
      </c>
    </row>
    <row r="57" spans="1:11" s="252" customFormat="1" ht="23.25" customHeight="1">
      <c r="A57" s="339">
        <v>36</v>
      </c>
      <c r="B57" s="249" t="s">
        <v>544</v>
      </c>
      <c r="C57" s="265" t="s">
        <v>758</v>
      </c>
      <c r="D57" s="246">
        <f>SUM(D51:D56)</f>
        <v>144217.3</v>
      </c>
      <c r="E57" s="246">
        <f>SUM(E51:E56)</f>
        <v>82728.4</v>
      </c>
      <c r="F57" s="246">
        <f>SUM(D57:E57)</f>
        <v>226945.69999999998</v>
      </c>
      <c r="G57" s="356">
        <f t="shared" si="3"/>
        <v>10.310624405889838</v>
      </c>
      <c r="H57"/>
      <c r="I57"/>
      <c r="J57"/>
      <c r="K57"/>
    </row>
    <row r="58" spans="1:11" s="252" customFormat="1" ht="12" customHeight="1">
      <c r="A58" s="342">
        <v>3716</v>
      </c>
      <c r="B58" s="149" t="s">
        <v>882</v>
      </c>
      <c r="C58" s="239" t="s">
        <v>707</v>
      </c>
      <c r="D58" s="248">
        <v>90</v>
      </c>
      <c r="E58" s="248">
        <v>0</v>
      </c>
      <c r="F58" s="121">
        <f>SUM(D58+E58)</f>
        <v>90</v>
      </c>
      <c r="G58" s="362">
        <f t="shared" si="3"/>
        <v>0.004088890851556498</v>
      </c>
      <c r="H58"/>
      <c r="I58"/>
      <c r="J58"/>
      <c r="K58"/>
    </row>
    <row r="59" spans="1:7" ht="11.25" customHeight="1">
      <c r="A59" s="342">
        <v>3722</v>
      </c>
      <c r="B59" s="149" t="s">
        <v>576</v>
      </c>
      <c r="C59" s="239" t="s">
        <v>792</v>
      </c>
      <c r="D59" s="248">
        <v>57630.1</v>
      </c>
      <c r="E59" s="248">
        <v>0</v>
      </c>
      <c r="F59" s="121">
        <f t="shared" si="4"/>
        <v>57630.1</v>
      </c>
      <c r="G59" s="349">
        <f t="shared" si="3"/>
        <v>2.618257651825401</v>
      </c>
    </row>
    <row r="60" spans="1:7" ht="11.25" customHeight="1">
      <c r="A60" s="342">
        <v>3729</v>
      </c>
      <c r="B60" s="149" t="s">
        <v>469</v>
      </c>
      <c r="C60" s="239" t="s">
        <v>792</v>
      </c>
      <c r="D60" s="248">
        <v>465.6</v>
      </c>
      <c r="E60" s="248">
        <v>0</v>
      </c>
      <c r="F60" s="121">
        <f t="shared" si="4"/>
        <v>465.6</v>
      </c>
      <c r="G60" s="349">
        <f t="shared" si="3"/>
        <v>0.02115319533871895</v>
      </c>
    </row>
    <row r="61" spans="1:7" ht="11.25" customHeight="1">
      <c r="A61" s="342">
        <v>3741</v>
      </c>
      <c r="B61" s="149" t="s">
        <v>883</v>
      </c>
      <c r="C61" s="239" t="s">
        <v>707</v>
      </c>
      <c r="D61" s="248">
        <v>63.8</v>
      </c>
      <c r="E61" s="248">
        <v>0</v>
      </c>
      <c r="F61" s="121">
        <f t="shared" si="4"/>
        <v>63.8</v>
      </c>
      <c r="G61" s="362">
        <f t="shared" si="3"/>
        <v>0.002898569292547828</v>
      </c>
    </row>
    <row r="62" spans="1:7" ht="11.25" customHeight="1">
      <c r="A62" s="342">
        <v>3742</v>
      </c>
      <c r="B62" s="149" t="s">
        <v>577</v>
      </c>
      <c r="C62" s="239" t="s">
        <v>707</v>
      </c>
      <c r="D62" s="248">
        <v>807.2</v>
      </c>
      <c r="E62" s="248">
        <v>0</v>
      </c>
      <c r="F62" s="121">
        <f t="shared" si="4"/>
        <v>807.2</v>
      </c>
      <c r="G62" s="349">
        <f t="shared" si="3"/>
        <v>0.0366728077264045</v>
      </c>
    </row>
    <row r="63" spans="1:7" ht="11.25" customHeight="1">
      <c r="A63" s="342">
        <v>3743</v>
      </c>
      <c r="B63" s="149" t="s">
        <v>1466</v>
      </c>
      <c r="C63" s="239" t="s">
        <v>792</v>
      </c>
      <c r="D63" s="248">
        <v>0</v>
      </c>
      <c r="E63" s="248">
        <v>18212.6</v>
      </c>
      <c r="F63" s="121">
        <f t="shared" si="4"/>
        <v>18212.6</v>
      </c>
      <c r="G63" s="349">
        <f t="shared" si="3"/>
        <v>0.8274370391450875</v>
      </c>
    </row>
    <row r="64" spans="1:7" ht="11.25" customHeight="1">
      <c r="A64" s="342">
        <v>3744</v>
      </c>
      <c r="B64" s="149" t="s">
        <v>968</v>
      </c>
      <c r="C64" s="239" t="s">
        <v>967</v>
      </c>
      <c r="D64" s="248">
        <v>0</v>
      </c>
      <c r="E64" s="248">
        <v>1442.6</v>
      </c>
      <c r="F64" s="121">
        <f t="shared" si="4"/>
        <v>1442.6</v>
      </c>
      <c r="G64" s="349">
        <f t="shared" si="3"/>
        <v>0.06554037713839336</v>
      </c>
    </row>
    <row r="65" spans="1:7" ht="11.25" customHeight="1">
      <c r="A65" s="342">
        <v>3745</v>
      </c>
      <c r="B65" s="149" t="s">
        <v>545</v>
      </c>
      <c r="C65" s="282" t="s">
        <v>503</v>
      </c>
      <c r="D65" s="248">
        <v>31829.1</v>
      </c>
      <c r="E65" s="248">
        <v>19.7</v>
      </c>
      <c r="F65" s="121">
        <f t="shared" si="4"/>
        <v>31848.8</v>
      </c>
      <c r="G65" s="349">
        <f t="shared" si="3"/>
        <v>1.4469585217005843</v>
      </c>
    </row>
    <row r="66" spans="1:7" ht="12.75" customHeight="1">
      <c r="A66" s="342">
        <v>3749</v>
      </c>
      <c r="B66" s="149" t="s">
        <v>470</v>
      </c>
      <c r="C66" s="239" t="s">
        <v>707</v>
      </c>
      <c r="D66" s="248">
        <v>269.5</v>
      </c>
      <c r="E66" s="248">
        <v>0</v>
      </c>
      <c r="F66" s="121">
        <f t="shared" si="4"/>
        <v>269.5</v>
      </c>
      <c r="G66" s="349">
        <f t="shared" si="3"/>
        <v>0.01224395649438307</v>
      </c>
    </row>
    <row r="67" spans="1:7" ht="12.75">
      <c r="A67" s="342">
        <v>3792</v>
      </c>
      <c r="B67" s="149" t="s">
        <v>578</v>
      </c>
      <c r="C67" s="239" t="s">
        <v>707</v>
      </c>
      <c r="D67" s="248">
        <v>913.8</v>
      </c>
      <c r="E67" s="248">
        <v>0</v>
      </c>
      <c r="F67" s="121">
        <f t="shared" si="4"/>
        <v>913.8</v>
      </c>
      <c r="G67" s="349">
        <f t="shared" si="3"/>
        <v>0.041515871779470304</v>
      </c>
    </row>
    <row r="68" spans="1:11" s="252" customFormat="1" ht="15" customHeight="1">
      <c r="A68" s="339">
        <v>37</v>
      </c>
      <c r="B68" s="249" t="s">
        <v>546</v>
      </c>
      <c r="C68" s="251" t="s">
        <v>758</v>
      </c>
      <c r="D68" s="246">
        <f>SUM(D58:D67)</f>
        <v>92069.09999999999</v>
      </c>
      <c r="E68" s="246">
        <f>SUM(E58:E67)</f>
        <v>19674.899999999998</v>
      </c>
      <c r="F68" s="246">
        <f>SUM(D68:E68)</f>
        <v>111743.99999999999</v>
      </c>
      <c r="G68" s="356">
        <f t="shared" si="3"/>
        <v>5.0767668812925475</v>
      </c>
      <c r="H68"/>
      <c r="I68"/>
      <c r="J68"/>
      <c r="K68"/>
    </row>
    <row r="69" spans="1:11" s="256" customFormat="1" ht="15" customHeight="1">
      <c r="A69" s="340">
        <v>3</v>
      </c>
      <c r="B69" s="253" t="s">
        <v>547</v>
      </c>
      <c r="C69" s="255" t="s">
        <v>758</v>
      </c>
      <c r="D69" s="240">
        <f>SUM(D31,D42,D46,D50,D57,D68)</f>
        <v>809724.4999999999</v>
      </c>
      <c r="E69" s="240">
        <f>SUM(E31,E42,E46,E50,E57,E68)</f>
        <v>146753.3</v>
      </c>
      <c r="F69" s="240">
        <f>SUM(F31,F42,F46,F50,F57,F68)</f>
        <v>956477.7999999999</v>
      </c>
      <c r="G69" s="358">
        <f t="shared" si="3"/>
        <v>43.45481473485428</v>
      </c>
      <c r="H69"/>
      <c r="I69"/>
      <c r="J69"/>
      <c r="K69"/>
    </row>
    <row r="70" spans="1:11" s="256" customFormat="1" ht="13.5" customHeight="1">
      <c r="A70" s="359">
        <v>4174</v>
      </c>
      <c r="B70" s="140" t="s">
        <v>1181</v>
      </c>
      <c r="C70" s="573" t="s">
        <v>780</v>
      </c>
      <c r="D70" s="121">
        <v>2008.8</v>
      </c>
      <c r="E70" s="121">
        <v>0</v>
      </c>
      <c r="F70" s="121">
        <f t="shared" si="4"/>
        <v>2008.8</v>
      </c>
      <c r="G70" s="349">
        <f aca="true" t="shared" si="5" ref="G70:G77">(F70/$F$108)*100</f>
        <v>0.09126404380674102</v>
      </c>
      <c r="H70"/>
      <c r="I70"/>
      <c r="J70"/>
      <c r="K70"/>
    </row>
    <row r="71" spans="1:11" s="256" customFormat="1" ht="13.5" customHeight="1">
      <c r="A71" s="359">
        <v>4175</v>
      </c>
      <c r="B71" s="140" t="s">
        <v>1182</v>
      </c>
      <c r="C71" s="573" t="s">
        <v>780</v>
      </c>
      <c r="D71" s="121">
        <v>22660.8</v>
      </c>
      <c r="E71" s="121">
        <v>0</v>
      </c>
      <c r="F71" s="121">
        <f t="shared" si="4"/>
        <v>22660.8</v>
      </c>
      <c r="G71" s="349">
        <f t="shared" si="5"/>
        <v>1.0295281978772388</v>
      </c>
      <c r="H71"/>
      <c r="I71"/>
      <c r="J71"/>
      <c r="K71"/>
    </row>
    <row r="72" spans="1:11" s="256" customFormat="1" ht="13.5" customHeight="1">
      <c r="A72" s="359">
        <v>4176</v>
      </c>
      <c r="B72" s="140" t="s">
        <v>471</v>
      </c>
      <c r="C72" s="573" t="s">
        <v>780</v>
      </c>
      <c r="D72" s="121">
        <v>13775.9</v>
      </c>
      <c r="E72" s="121">
        <v>0</v>
      </c>
      <c r="F72" s="121">
        <f t="shared" si="4"/>
        <v>13775.9</v>
      </c>
      <c r="G72" s="349">
        <f t="shared" si="5"/>
        <v>0.625868349799524</v>
      </c>
      <c r="H72"/>
      <c r="I72"/>
      <c r="J72"/>
      <c r="K72"/>
    </row>
    <row r="73" spans="1:11" s="256" customFormat="1" ht="13.5" customHeight="1">
      <c r="A73" s="359">
        <v>4181</v>
      </c>
      <c r="B73" s="140" t="s">
        <v>1183</v>
      </c>
      <c r="C73" s="573" t="s">
        <v>780</v>
      </c>
      <c r="D73" s="121">
        <v>19681.1</v>
      </c>
      <c r="E73" s="121">
        <v>0</v>
      </c>
      <c r="F73" s="121">
        <f t="shared" si="4"/>
        <v>19681.1</v>
      </c>
      <c r="G73" s="349">
        <f t="shared" si="5"/>
        <v>0.8941541082063177</v>
      </c>
      <c r="H73"/>
      <c r="I73"/>
      <c r="J73"/>
      <c r="K73"/>
    </row>
    <row r="74" spans="1:11" s="256" customFormat="1" ht="13.5" customHeight="1">
      <c r="A74" s="359">
        <v>4182</v>
      </c>
      <c r="B74" s="140" t="s">
        <v>1184</v>
      </c>
      <c r="C74" s="573" t="s">
        <v>780</v>
      </c>
      <c r="D74" s="121">
        <v>5851.4</v>
      </c>
      <c r="E74" s="121">
        <v>0</v>
      </c>
      <c r="F74" s="121">
        <f t="shared" si="4"/>
        <v>5851.4</v>
      </c>
      <c r="G74" s="349">
        <f t="shared" si="5"/>
        <v>0.26584151031997433</v>
      </c>
      <c r="H74"/>
      <c r="I74"/>
      <c r="J74"/>
      <c r="K74"/>
    </row>
    <row r="75" spans="1:11" s="256" customFormat="1" ht="13.5" customHeight="1">
      <c r="A75" s="359">
        <v>4183</v>
      </c>
      <c r="B75" s="574" t="s">
        <v>472</v>
      </c>
      <c r="C75" s="573" t="s">
        <v>780</v>
      </c>
      <c r="D75" s="121">
        <v>965.7</v>
      </c>
      <c r="E75" s="121">
        <v>0</v>
      </c>
      <c r="F75" s="121">
        <f t="shared" si="4"/>
        <v>965.7</v>
      </c>
      <c r="G75" s="349">
        <f t="shared" si="5"/>
        <v>0.043873798837201224</v>
      </c>
      <c r="H75"/>
      <c r="I75"/>
      <c r="J75"/>
      <c r="K75"/>
    </row>
    <row r="76" spans="1:11" s="256" customFormat="1" ht="13.5" customHeight="1">
      <c r="A76" s="359">
        <v>4184</v>
      </c>
      <c r="B76" s="574" t="s">
        <v>473</v>
      </c>
      <c r="C76" s="573" t="s">
        <v>780</v>
      </c>
      <c r="D76" s="121">
        <v>6482.5</v>
      </c>
      <c r="E76" s="121">
        <v>0</v>
      </c>
      <c r="F76" s="121">
        <f t="shared" si="4"/>
        <v>6482.5</v>
      </c>
      <c r="G76" s="349">
        <f t="shared" si="5"/>
        <v>0.2945137216135</v>
      </c>
      <c r="H76"/>
      <c r="I76"/>
      <c r="J76"/>
      <c r="K76"/>
    </row>
    <row r="77" spans="1:11" s="256" customFormat="1" ht="13.5" customHeight="1">
      <c r="A77" s="359">
        <v>4185</v>
      </c>
      <c r="B77" s="140" t="s">
        <v>1187</v>
      </c>
      <c r="C77" s="573" t="s">
        <v>780</v>
      </c>
      <c r="D77" s="121">
        <v>21671</v>
      </c>
      <c r="E77" s="121">
        <v>0</v>
      </c>
      <c r="F77" s="121">
        <f t="shared" si="4"/>
        <v>21671</v>
      </c>
      <c r="G77" s="349">
        <f t="shared" si="5"/>
        <v>0.9845594849342318</v>
      </c>
      <c r="H77"/>
      <c r="I77"/>
      <c r="J77"/>
      <c r="K77"/>
    </row>
    <row r="78" spans="1:7" ht="13.5" customHeight="1">
      <c r="A78" s="359">
        <v>4186</v>
      </c>
      <c r="B78" s="140" t="s">
        <v>1188</v>
      </c>
      <c r="C78" s="573" t="s">
        <v>780</v>
      </c>
      <c r="D78" s="248">
        <v>654</v>
      </c>
      <c r="E78" s="248">
        <v>0</v>
      </c>
      <c r="F78" s="121">
        <f t="shared" si="4"/>
        <v>654</v>
      </c>
      <c r="G78" s="349">
        <f aca="true" t="shared" si="6" ref="G78:G107">(F78/$F$108)*100</f>
        <v>0.029712606854643886</v>
      </c>
    </row>
    <row r="79" spans="1:11" s="252" customFormat="1" ht="13.5" customHeight="1">
      <c r="A79" s="345">
        <v>41</v>
      </c>
      <c r="B79" s="264" t="s">
        <v>579</v>
      </c>
      <c r="C79" s="251" t="s">
        <v>758</v>
      </c>
      <c r="D79" s="246">
        <f>SUM(D70:D78)</f>
        <v>93751.2</v>
      </c>
      <c r="E79" s="246">
        <f>SUM(E78:E78)</f>
        <v>0</v>
      </c>
      <c r="F79" s="246">
        <f>SUM(D79:E79)</f>
        <v>93751.2</v>
      </c>
      <c r="G79" s="356">
        <f t="shared" si="6"/>
        <v>4.2593158222493726</v>
      </c>
      <c r="H79"/>
      <c r="I79"/>
      <c r="J79"/>
      <c r="K79"/>
    </row>
    <row r="80" spans="1:11" ht="13.5" customHeight="1">
      <c r="A80" s="359">
        <v>4315</v>
      </c>
      <c r="B80" s="149" t="s">
        <v>1179</v>
      </c>
      <c r="C80" s="239" t="s">
        <v>780</v>
      </c>
      <c r="D80" s="121">
        <v>957.2</v>
      </c>
      <c r="E80" s="121">
        <v>0</v>
      </c>
      <c r="F80" s="121">
        <f>SUM(D80+E80)</f>
        <v>957.2</v>
      </c>
      <c r="G80" s="349">
        <f t="shared" si="6"/>
        <v>0.043487625812331995</v>
      </c>
      <c r="H80" s="9"/>
      <c r="I80" s="9"/>
      <c r="J80" s="9"/>
      <c r="K80" s="9"/>
    </row>
    <row r="81" spans="1:7" ht="13.5" customHeight="1">
      <c r="A81" s="342">
        <v>4317</v>
      </c>
      <c r="B81" s="149" t="s">
        <v>474</v>
      </c>
      <c r="C81" s="260" t="s">
        <v>1462</v>
      </c>
      <c r="D81" s="248">
        <v>34217</v>
      </c>
      <c r="E81" s="248">
        <v>78671.9</v>
      </c>
      <c r="F81" s="121">
        <f t="shared" si="4"/>
        <v>112888.9</v>
      </c>
      <c r="G81" s="349">
        <f t="shared" si="6"/>
        <v>5.128782116136403</v>
      </c>
    </row>
    <row r="82" spans="1:7" ht="22.5" customHeight="1">
      <c r="A82" s="342">
        <v>4318</v>
      </c>
      <c r="B82" s="149" t="s">
        <v>475</v>
      </c>
      <c r="C82" s="239" t="s">
        <v>780</v>
      </c>
      <c r="D82" s="248">
        <v>3889.3</v>
      </c>
      <c r="E82" s="248">
        <v>0</v>
      </c>
      <c r="F82" s="121">
        <f t="shared" si="4"/>
        <v>3889.3</v>
      </c>
      <c r="G82" s="349">
        <f t="shared" si="6"/>
        <v>0.17669914654398544</v>
      </c>
    </row>
    <row r="83" spans="1:7" ht="24" customHeight="1">
      <c r="A83" s="342">
        <v>4341</v>
      </c>
      <c r="B83" s="149" t="s">
        <v>37</v>
      </c>
      <c r="C83" s="239" t="s">
        <v>780</v>
      </c>
      <c r="D83" s="248">
        <v>3021.3</v>
      </c>
      <c r="E83" s="248">
        <v>0</v>
      </c>
      <c r="F83" s="121">
        <f t="shared" si="4"/>
        <v>3021.3</v>
      </c>
      <c r="G83" s="349">
        <f t="shared" si="6"/>
        <v>0.13726406588675164</v>
      </c>
    </row>
    <row r="84" spans="1:7" ht="22.5">
      <c r="A84" s="342">
        <v>4399</v>
      </c>
      <c r="B84" s="149" t="s">
        <v>476</v>
      </c>
      <c r="C84" s="239" t="s">
        <v>780</v>
      </c>
      <c r="D84" s="248">
        <v>375.1</v>
      </c>
      <c r="E84" s="248">
        <v>0</v>
      </c>
      <c r="F84" s="121">
        <f t="shared" si="4"/>
        <v>375.1</v>
      </c>
      <c r="G84" s="362">
        <f t="shared" si="6"/>
        <v>0.017041588426876027</v>
      </c>
    </row>
    <row r="85" spans="1:11" s="252" customFormat="1" ht="27.75" customHeight="1">
      <c r="A85" s="339">
        <v>43</v>
      </c>
      <c r="B85" s="249" t="s">
        <v>549</v>
      </c>
      <c r="C85" s="251" t="s">
        <v>758</v>
      </c>
      <c r="D85" s="246">
        <f>SUM(D80:D84)</f>
        <v>42459.9</v>
      </c>
      <c r="E85" s="246">
        <f>SUM(E80:E84)</f>
        <v>78671.9</v>
      </c>
      <c r="F85" s="246">
        <f>SUM(D85:E85)</f>
        <v>121131.79999999999</v>
      </c>
      <c r="G85" s="356">
        <f t="shared" si="6"/>
        <v>5.5032745428063485</v>
      </c>
      <c r="H85"/>
      <c r="I85"/>
      <c r="J85"/>
      <c r="K85"/>
    </row>
    <row r="86" spans="1:11" s="256" customFormat="1" ht="14.25" customHeight="1">
      <c r="A86" s="340">
        <v>4</v>
      </c>
      <c r="B86" s="253" t="s">
        <v>550</v>
      </c>
      <c r="C86" s="255" t="s">
        <v>758</v>
      </c>
      <c r="D86" s="240">
        <f>SUM(D79,D85)</f>
        <v>136211.1</v>
      </c>
      <c r="E86" s="240">
        <f>SUM(E79,E85)</f>
        <v>78671.9</v>
      </c>
      <c r="F86" s="240">
        <f>SUM(D86:E86)</f>
        <v>214883</v>
      </c>
      <c r="G86" s="358">
        <f t="shared" si="6"/>
        <v>9.762590365055722</v>
      </c>
      <c r="H86"/>
      <c r="I86"/>
      <c r="J86"/>
      <c r="K86"/>
    </row>
    <row r="87" spans="1:11" ht="11.25">
      <c r="A87" s="343">
        <v>5212</v>
      </c>
      <c r="B87" s="150" t="s">
        <v>966</v>
      </c>
      <c r="C87" s="239" t="s">
        <v>965</v>
      </c>
      <c r="D87" s="121">
        <v>46.1</v>
      </c>
      <c r="E87" s="121">
        <v>1984.3</v>
      </c>
      <c r="F87" s="121">
        <f t="shared" si="4"/>
        <v>2030.3999999999999</v>
      </c>
      <c r="G87" s="586">
        <f t="shared" si="6"/>
        <v>0.09224537761111459</v>
      </c>
      <c r="H87" s="1"/>
      <c r="I87" s="1"/>
      <c r="J87" s="1"/>
      <c r="K87" s="1"/>
    </row>
    <row r="88" spans="1:11" ht="11.25">
      <c r="A88" s="339">
        <v>52</v>
      </c>
      <c r="B88" s="249" t="s">
        <v>952</v>
      </c>
      <c r="C88" s="251" t="s">
        <v>758</v>
      </c>
      <c r="D88" s="246">
        <f>SUM(D87)</f>
        <v>46.1</v>
      </c>
      <c r="E88" s="246">
        <f>SUM(E87)</f>
        <v>1984.3</v>
      </c>
      <c r="F88" s="246">
        <f t="shared" si="4"/>
        <v>2030.3999999999999</v>
      </c>
      <c r="G88" s="587">
        <f t="shared" si="6"/>
        <v>0.09224537761111459</v>
      </c>
      <c r="H88" s="1"/>
      <c r="I88" s="1"/>
      <c r="J88" s="1"/>
      <c r="K88" s="1"/>
    </row>
    <row r="89" spans="1:7" ht="11.25" customHeight="1">
      <c r="A89" s="342">
        <v>5311</v>
      </c>
      <c r="B89" s="149" t="s">
        <v>580</v>
      </c>
      <c r="C89" s="239" t="s">
        <v>506</v>
      </c>
      <c r="D89" s="248">
        <v>40524.6</v>
      </c>
      <c r="E89" s="248">
        <v>390</v>
      </c>
      <c r="F89" s="121">
        <f t="shared" si="4"/>
        <v>40914.6</v>
      </c>
      <c r="G89" s="349">
        <f t="shared" si="6"/>
        <v>1.8588370403899275</v>
      </c>
    </row>
    <row r="90" spans="1:11" s="252" customFormat="1" ht="15" customHeight="1">
      <c r="A90" s="345">
        <v>53</v>
      </c>
      <c r="B90" s="264" t="s">
        <v>580</v>
      </c>
      <c r="C90" s="251" t="s">
        <v>758</v>
      </c>
      <c r="D90" s="246">
        <f>SUM(D89)</f>
        <v>40524.6</v>
      </c>
      <c r="E90" s="246">
        <f>SUM(E89)</f>
        <v>390</v>
      </c>
      <c r="F90" s="246">
        <f>SUM(D90:E90)</f>
        <v>40914.6</v>
      </c>
      <c r="G90" s="356">
        <f t="shared" si="6"/>
        <v>1.8588370403899275</v>
      </c>
      <c r="H90"/>
      <c r="I90"/>
      <c r="J90"/>
      <c r="K90"/>
    </row>
    <row r="91" spans="1:7" ht="11.25" customHeight="1">
      <c r="A91" s="342">
        <v>5512</v>
      </c>
      <c r="B91" s="149" t="s">
        <v>581</v>
      </c>
      <c r="C91" s="239" t="s">
        <v>785</v>
      </c>
      <c r="D91" s="248">
        <v>71.6</v>
      </c>
      <c r="E91" s="248">
        <v>0</v>
      </c>
      <c r="F91" s="121">
        <f t="shared" si="4"/>
        <v>71.6</v>
      </c>
      <c r="G91" s="362">
        <f t="shared" si="6"/>
        <v>0.0032529398330160583</v>
      </c>
    </row>
    <row r="92" spans="1:11" s="252" customFormat="1" ht="21" customHeight="1">
      <c r="A92" s="345">
        <v>55</v>
      </c>
      <c r="B92" s="264" t="s">
        <v>582</v>
      </c>
      <c r="C92" s="251" t="s">
        <v>758</v>
      </c>
      <c r="D92" s="246">
        <f>SUM(D91)</f>
        <v>71.6</v>
      </c>
      <c r="E92" s="246">
        <f>SUM(E91)</f>
        <v>0</v>
      </c>
      <c r="F92" s="246">
        <f>SUM(D92:E92)</f>
        <v>71.6</v>
      </c>
      <c r="G92" s="363">
        <f t="shared" si="6"/>
        <v>0.0032529398330160583</v>
      </c>
      <c r="H92"/>
      <c r="I92"/>
      <c r="J92"/>
      <c r="K92"/>
    </row>
    <row r="93" spans="1:11" s="256" customFormat="1" ht="13.5" customHeight="1">
      <c r="A93" s="357">
        <v>5</v>
      </c>
      <c r="B93" s="281" t="s">
        <v>583</v>
      </c>
      <c r="C93" s="255" t="s">
        <v>758</v>
      </c>
      <c r="D93" s="240">
        <f>SUM(D88,D90,D92)</f>
        <v>40642.299999999996</v>
      </c>
      <c r="E93" s="240">
        <f>SUM(E88,E90,E92)</f>
        <v>2374.3</v>
      </c>
      <c r="F93" s="240">
        <f>SUM(D93:E93)</f>
        <v>43016.6</v>
      </c>
      <c r="G93" s="358">
        <f t="shared" si="6"/>
        <v>1.9543353578340583</v>
      </c>
      <c r="H93"/>
      <c r="I93"/>
      <c r="J93"/>
      <c r="K93"/>
    </row>
    <row r="94" spans="1:7" ht="11.25" customHeight="1">
      <c r="A94" s="342">
        <v>6112</v>
      </c>
      <c r="B94" s="149" t="s">
        <v>477</v>
      </c>
      <c r="C94" s="239" t="s">
        <v>33</v>
      </c>
      <c r="D94" s="248">
        <v>4962.5</v>
      </c>
      <c r="E94" s="248">
        <v>0</v>
      </c>
      <c r="F94" s="121">
        <f>SUM(D94+E94)</f>
        <v>4962.5</v>
      </c>
      <c r="G94" s="349">
        <f t="shared" si="6"/>
        <v>0.22545689834276803</v>
      </c>
    </row>
    <row r="95" spans="1:7" ht="11.25" customHeight="1">
      <c r="A95" s="342">
        <v>6114</v>
      </c>
      <c r="B95" s="149" t="s">
        <v>1467</v>
      </c>
      <c r="C95" s="239" t="s">
        <v>507</v>
      </c>
      <c r="D95" s="248">
        <v>2898.1</v>
      </c>
      <c r="E95" s="248">
        <v>0</v>
      </c>
      <c r="F95" s="121">
        <f>SUM(D95+E95)</f>
        <v>2898.1</v>
      </c>
      <c r="G95" s="349">
        <f t="shared" si="6"/>
        <v>0.13166682863217652</v>
      </c>
    </row>
    <row r="96" spans="1:7" ht="11.25" customHeight="1">
      <c r="A96" s="342">
        <v>6115</v>
      </c>
      <c r="B96" s="149" t="s">
        <v>884</v>
      </c>
      <c r="C96" s="239" t="s">
        <v>885</v>
      </c>
      <c r="D96" s="248">
        <v>20.3</v>
      </c>
      <c r="E96" s="248">
        <v>0</v>
      </c>
      <c r="F96" s="121">
        <f>SUM(D96+E96)</f>
        <v>20.3</v>
      </c>
      <c r="G96" s="362">
        <f t="shared" si="6"/>
        <v>0.0009222720476288546</v>
      </c>
    </row>
    <row r="97" spans="1:7" ht="19.5">
      <c r="A97" s="342">
        <v>6171</v>
      </c>
      <c r="B97" s="149" t="s">
        <v>551</v>
      </c>
      <c r="C97" s="260" t="s">
        <v>1463</v>
      </c>
      <c r="D97" s="248">
        <v>227150.3</v>
      </c>
      <c r="E97" s="248">
        <v>18272.2</v>
      </c>
      <c r="F97" s="121">
        <f aca="true" t="shared" si="7" ref="F97:F105">SUM(D97+E97)</f>
        <v>245422.5</v>
      </c>
      <c r="G97" s="349">
        <f t="shared" si="6"/>
        <v>11.150064611290274</v>
      </c>
    </row>
    <row r="98" spans="1:11" s="252" customFormat="1" ht="21.75">
      <c r="A98" s="339">
        <v>61</v>
      </c>
      <c r="B98" s="249" t="s">
        <v>552</v>
      </c>
      <c r="C98" s="251" t="s">
        <v>758</v>
      </c>
      <c r="D98" s="246">
        <f>SUM(D94:D97)</f>
        <v>235031.19999999998</v>
      </c>
      <c r="E98" s="246">
        <f>SUM(E94:E97)</f>
        <v>18272.2</v>
      </c>
      <c r="F98" s="246">
        <f>SUM(D98:E98)</f>
        <v>253303.4</v>
      </c>
      <c r="G98" s="356">
        <f t="shared" si="6"/>
        <v>11.508110610312846</v>
      </c>
      <c r="H98"/>
      <c r="I98"/>
      <c r="J98"/>
      <c r="K98"/>
    </row>
    <row r="99" spans="1:7" ht="12.75">
      <c r="A99" s="342">
        <v>6221</v>
      </c>
      <c r="B99" s="149" t="s">
        <v>886</v>
      </c>
      <c r="C99" s="260" t="s">
        <v>741</v>
      </c>
      <c r="D99" s="248">
        <v>40</v>
      </c>
      <c r="E99" s="248">
        <v>0</v>
      </c>
      <c r="F99" s="121">
        <f>SUM(D99+E99)</f>
        <v>40</v>
      </c>
      <c r="G99" s="362">
        <f t="shared" si="6"/>
        <v>0.001817284822913999</v>
      </c>
    </row>
    <row r="100" spans="1:11" s="252" customFormat="1" ht="13.5" customHeight="1">
      <c r="A100" s="339">
        <v>62</v>
      </c>
      <c r="B100" s="249" t="s">
        <v>887</v>
      </c>
      <c r="C100" s="251" t="s">
        <v>758</v>
      </c>
      <c r="D100" s="246">
        <f>SUM(D99)</f>
        <v>40</v>
      </c>
      <c r="E100" s="246">
        <f>SUM(E99)</f>
        <v>0</v>
      </c>
      <c r="F100" s="246">
        <f>SUM(D100:E100)</f>
        <v>40</v>
      </c>
      <c r="G100" s="363">
        <f t="shared" si="6"/>
        <v>0.001817284822913999</v>
      </c>
      <c r="H100"/>
      <c r="I100"/>
      <c r="J100"/>
      <c r="K100"/>
    </row>
    <row r="101" spans="1:7" ht="11.25" customHeight="1">
      <c r="A101" s="342">
        <v>6310</v>
      </c>
      <c r="B101" s="149" t="s">
        <v>38</v>
      </c>
      <c r="C101" s="239" t="s">
        <v>741</v>
      </c>
      <c r="D101" s="248">
        <v>12118.9</v>
      </c>
      <c r="E101" s="248">
        <v>0</v>
      </c>
      <c r="F101" s="121">
        <f t="shared" si="7"/>
        <v>12118.9</v>
      </c>
      <c r="G101" s="349">
        <f t="shared" si="6"/>
        <v>0.5505873260103116</v>
      </c>
    </row>
    <row r="102" spans="1:7" ht="11.25" customHeight="1">
      <c r="A102" s="343">
        <v>6320</v>
      </c>
      <c r="B102" s="150" t="s">
        <v>478</v>
      </c>
      <c r="C102" s="239" t="s">
        <v>792</v>
      </c>
      <c r="D102" s="248">
        <v>3531.4</v>
      </c>
      <c r="E102" s="248">
        <v>0</v>
      </c>
      <c r="F102" s="121">
        <f t="shared" si="7"/>
        <v>3531.4</v>
      </c>
      <c r="G102" s="349">
        <f t="shared" si="6"/>
        <v>0.16043899059096242</v>
      </c>
    </row>
    <row r="103" spans="1:11" s="252" customFormat="1" ht="15" customHeight="1">
      <c r="A103" s="347">
        <v>63</v>
      </c>
      <c r="B103" s="249" t="s">
        <v>554</v>
      </c>
      <c r="C103" s="251" t="s">
        <v>758</v>
      </c>
      <c r="D103" s="246">
        <f>SUM(D101:D102)</f>
        <v>15650.3</v>
      </c>
      <c r="E103" s="246">
        <f>SUM(E101)</f>
        <v>0</v>
      </c>
      <c r="F103" s="246">
        <f>SUM(D103:E103)</f>
        <v>15650.3</v>
      </c>
      <c r="G103" s="356">
        <f t="shared" si="6"/>
        <v>0.7110263166012739</v>
      </c>
      <c r="H103"/>
      <c r="I103"/>
      <c r="J103"/>
      <c r="K103"/>
    </row>
    <row r="104" spans="1:11" ht="11.25" customHeight="1">
      <c r="A104" s="348">
        <v>6402</v>
      </c>
      <c r="B104" s="150" t="s">
        <v>45</v>
      </c>
      <c r="C104" s="239" t="s">
        <v>741</v>
      </c>
      <c r="D104" s="121">
        <v>1829.2</v>
      </c>
      <c r="E104" s="121">
        <v>0</v>
      </c>
      <c r="F104" s="121">
        <f>SUM(D104+E104)</f>
        <v>1829.2</v>
      </c>
      <c r="G104" s="349">
        <f t="shared" si="6"/>
        <v>0.08310443495185718</v>
      </c>
      <c r="H104" s="9"/>
      <c r="I104" s="9"/>
      <c r="J104" s="9"/>
      <c r="K104" s="9"/>
    </row>
    <row r="105" spans="1:7" ht="11.25" customHeight="1">
      <c r="A105" s="359">
        <v>6409</v>
      </c>
      <c r="B105" s="149" t="s">
        <v>479</v>
      </c>
      <c r="C105" s="239" t="s">
        <v>508</v>
      </c>
      <c r="D105" s="248">
        <v>50938.2</v>
      </c>
      <c r="E105" s="248">
        <v>389.5</v>
      </c>
      <c r="F105" s="121">
        <f t="shared" si="7"/>
        <v>51327.7</v>
      </c>
      <c r="G105" s="349">
        <f t="shared" si="6"/>
        <v>2.3319262551270716</v>
      </c>
    </row>
    <row r="106" spans="1:11" s="252" customFormat="1" ht="13.5" customHeight="1">
      <c r="A106" s="339">
        <v>64</v>
      </c>
      <c r="B106" s="249" t="s">
        <v>584</v>
      </c>
      <c r="C106" s="289" t="s">
        <v>758</v>
      </c>
      <c r="D106" s="246">
        <f>SUM(D104:D105)</f>
        <v>52767.399999999994</v>
      </c>
      <c r="E106" s="246">
        <f>SUM(E105)</f>
        <v>389.5</v>
      </c>
      <c r="F106" s="246">
        <f>SUM(D106:E106)</f>
        <v>53156.899999999994</v>
      </c>
      <c r="G106" s="356">
        <f t="shared" si="6"/>
        <v>2.415030690078929</v>
      </c>
      <c r="H106"/>
      <c r="I106"/>
      <c r="J106"/>
      <c r="K106"/>
    </row>
    <row r="107" spans="1:11" s="256" customFormat="1" ht="15" customHeight="1" thickBot="1">
      <c r="A107" s="364">
        <v>6</v>
      </c>
      <c r="B107" s="269" t="s">
        <v>555</v>
      </c>
      <c r="C107" s="290" t="s">
        <v>758</v>
      </c>
      <c r="D107" s="291">
        <f>SUM(D98,D100,D103,D106)</f>
        <v>303488.89999999997</v>
      </c>
      <c r="E107" s="291">
        <f>SUM(E98,E100,E103,E106)</f>
        <v>18661.7</v>
      </c>
      <c r="F107" s="291">
        <f>SUM(D107:E107)</f>
        <v>322150.6</v>
      </c>
      <c r="G107" s="365">
        <f t="shared" si="6"/>
        <v>14.635984901815963</v>
      </c>
      <c r="H107"/>
      <c r="I107"/>
      <c r="J107"/>
      <c r="K107"/>
    </row>
    <row r="108" spans="1:11" s="183" customFormat="1" ht="19.5" customHeight="1" thickBot="1" thickTop="1">
      <c r="A108" s="812" t="s">
        <v>518</v>
      </c>
      <c r="B108" s="813"/>
      <c r="C108" s="366" t="s">
        <v>758</v>
      </c>
      <c r="D108" s="353">
        <f>SUM(D7,D27,D69,D86,D93,D107)</f>
        <v>1546634.5999999999</v>
      </c>
      <c r="E108" s="353">
        <f>SUM(E7,E27,E69,E86,E93,E107)</f>
        <v>654451.2999999999</v>
      </c>
      <c r="F108" s="353">
        <f>SUM(D108:E108)</f>
        <v>2201085.9</v>
      </c>
      <c r="G108" s="367">
        <f>SUM(G107,G93,G86,G69,G27,G7)</f>
        <v>100</v>
      </c>
      <c r="H108" s="144"/>
      <c r="I108" s="144"/>
      <c r="J108" s="144"/>
      <c r="K108" s="144"/>
    </row>
    <row r="109" spans="1:11" ht="12" customHeight="1" thickTop="1">
      <c r="A109" s="32"/>
      <c r="B109" s="437"/>
      <c r="C109" s="195"/>
      <c r="D109" s="11"/>
      <c r="E109" s="11"/>
      <c r="F109" s="11"/>
      <c r="G109" s="11"/>
      <c r="H109" s="1"/>
      <c r="I109" s="1"/>
      <c r="J109" s="1"/>
      <c r="K109" s="1"/>
    </row>
    <row r="110" spans="1:11" s="295" customFormat="1" ht="11.25" customHeight="1">
      <c r="A110" s="292"/>
      <c r="B110" s="293"/>
      <c r="C110" s="294"/>
      <c r="D110" s="11"/>
      <c r="E110" s="11"/>
      <c r="F110" s="11"/>
      <c r="G110" s="297"/>
      <c r="H110"/>
      <c r="I110"/>
      <c r="J110"/>
      <c r="K110"/>
    </row>
    <row r="111" ht="12.75">
      <c r="H111" s="1"/>
    </row>
  </sheetData>
  <mergeCells count="4">
    <mergeCell ref="A1:A2"/>
    <mergeCell ref="B1:B2"/>
    <mergeCell ref="C1:C2"/>
    <mergeCell ref="A108:B108"/>
  </mergeCells>
  <printOptions horizontalCentered="1"/>
  <pageMargins left="0.31496062992125984" right="0.31496062992125984" top="0.984251968503937" bottom="0.984251968503937" header="0.5118110236220472" footer="0.5118110236220472"/>
  <pageSetup firstPageNumber="30" useFirstPageNumber="1" horizontalDpi="600" verticalDpi="600" orientation="portrait" paperSize="9" r:id="rId2"/>
  <headerFooter alignWithMargins="0">
    <oddHeader>&amp;C&amp;"Arial CE,tučné"&amp;12PŘEHLED HOSPODAŘENÍ ZA  &amp;UROK  2003&amp;U  -  SKUTEČNÉ VÝDAJE DLE PARAGRAFŮ</oddHeader>
    <oddFooter xml:space="preserve">&amp;C&amp;P&amp;RSkutečné výdaje dle paragrafů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5">
      <selection activeCell="H68" sqref="H68"/>
    </sheetView>
  </sheetViews>
  <sheetFormatPr defaultColWidth="9.00390625" defaultRowHeight="12.75"/>
  <cols>
    <col min="1" max="1" width="9.125" style="30" customWidth="1"/>
    <col min="2" max="2" width="43.25390625" style="1" customWidth="1"/>
    <col min="3" max="3" width="10.625" style="1" customWidth="1"/>
    <col min="4" max="4" width="12.00390625" style="6" customWidth="1"/>
    <col min="5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814" t="s">
        <v>73</v>
      </c>
      <c r="B1" s="804" t="s">
        <v>520</v>
      </c>
      <c r="C1" s="818" t="s">
        <v>25</v>
      </c>
      <c r="D1" s="818"/>
      <c r="E1" s="819"/>
    </row>
    <row r="2" spans="1:6" s="170" customFormat="1" ht="39" customHeight="1">
      <c r="A2" s="815"/>
      <c r="B2" s="817"/>
      <c r="C2" s="299" t="s">
        <v>1011</v>
      </c>
      <c r="D2" s="430" t="s">
        <v>1012</v>
      </c>
      <c r="E2" s="368" t="s">
        <v>623</v>
      </c>
      <c r="F2"/>
    </row>
    <row r="3" spans="1:5" ht="12" customHeight="1" thickBot="1">
      <c r="A3" s="816"/>
      <c r="B3" s="805"/>
      <c r="C3" s="599" t="s">
        <v>65</v>
      </c>
      <c r="D3" s="600" t="s">
        <v>65</v>
      </c>
      <c r="E3" s="601" t="s">
        <v>65</v>
      </c>
    </row>
    <row r="4" spans="1:6" s="107" customFormat="1" ht="13.5" customHeight="1" thickTop="1">
      <c r="A4" s="369" t="s">
        <v>74</v>
      </c>
      <c r="B4" s="300" t="s">
        <v>1598</v>
      </c>
      <c r="C4" s="300">
        <v>843555</v>
      </c>
      <c r="D4" s="301">
        <v>847806.1</v>
      </c>
      <c r="E4" s="370">
        <v>926681.8</v>
      </c>
      <c r="F4"/>
    </row>
    <row r="5" spans="1:7" ht="10.5" customHeight="1">
      <c r="A5" s="359">
        <v>2111</v>
      </c>
      <c r="B5" s="130" t="s">
        <v>795</v>
      </c>
      <c r="C5" s="130">
        <v>30540</v>
      </c>
      <c r="D5" s="132">
        <v>31215</v>
      </c>
      <c r="E5" s="371">
        <v>34876.6</v>
      </c>
      <c r="G5"/>
    </row>
    <row r="6" spans="1:7" ht="10.5" customHeight="1">
      <c r="A6" s="359">
        <v>2112</v>
      </c>
      <c r="B6" s="130" t="s">
        <v>773</v>
      </c>
      <c r="C6" s="130">
        <v>350</v>
      </c>
      <c r="D6" s="132">
        <v>350</v>
      </c>
      <c r="E6" s="371">
        <v>482.7</v>
      </c>
      <c r="G6"/>
    </row>
    <row r="7" spans="1:7" ht="10.5" customHeight="1">
      <c r="A7" s="359">
        <v>2131</v>
      </c>
      <c r="B7" s="130" t="s">
        <v>789</v>
      </c>
      <c r="C7" s="130">
        <v>3260</v>
      </c>
      <c r="D7" s="132">
        <v>3260</v>
      </c>
      <c r="E7" s="371">
        <v>5108.3</v>
      </c>
      <c r="G7"/>
    </row>
    <row r="8" spans="1:7" ht="10.5" customHeight="1">
      <c r="A8" s="359">
        <v>2132</v>
      </c>
      <c r="B8" s="130" t="s">
        <v>75</v>
      </c>
      <c r="C8" s="130">
        <v>65017</v>
      </c>
      <c r="D8" s="132">
        <v>85107</v>
      </c>
      <c r="E8" s="371">
        <v>92678.9</v>
      </c>
      <c r="G8"/>
    </row>
    <row r="9" spans="1:7" ht="10.5" customHeight="1">
      <c r="A9" s="359">
        <v>2141</v>
      </c>
      <c r="B9" s="130" t="s">
        <v>770</v>
      </c>
      <c r="C9" s="130">
        <v>3060</v>
      </c>
      <c r="D9" s="132">
        <v>4052.2</v>
      </c>
      <c r="E9" s="371">
        <v>4102.6</v>
      </c>
      <c r="G9"/>
    </row>
    <row r="10" spans="1:5" ht="10.5" customHeight="1">
      <c r="A10" s="359">
        <v>2142</v>
      </c>
      <c r="B10" s="130" t="s">
        <v>42</v>
      </c>
      <c r="C10" s="130">
        <v>37300</v>
      </c>
      <c r="D10" s="132">
        <v>46701.2</v>
      </c>
      <c r="E10" s="371">
        <v>59732.7</v>
      </c>
    </row>
    <row r="11" spans="1:5" ht="10.5" customHeight="1">
      <c r="A11" s="359">
        <v>2210</v>
      </c>
      <c r="B11" s="130" t="s">
        <v>767</v>
      </c>
      <c r="C11" s="130">
        <v>7595</v>
      </c>
      <c r="D11" s="132">
        <v>7665</v>
      </c>
      <c r="E11" s="371">
        <v>8820</v>
      </c>
    </row>
    <row r="12" spans="1:5" ht="10.5" customHeight="1">
      <c r="A12" s="359">
        <v>2222</v>
      </c>
      <c r="B12" s="2" t="s">
        <v>1589</v>
      </c>
      <c r="C12" s="130">
        <v>0</v>
      </c>
      <c r="D12" s="132">
        <v>610.7</v>
      </c>
      <c r="E12" s="371">
        <v>610.7</v>
      </c>
    </row>
    <row r="13" spans="1:5" ht="10.5" customHeight="1">
      <c r="A13" s="359">
        <v>2229</v>
      </c>
      <c r="B13" s="130" t="s">
        <v>481</v>
      </c>
      <c r="C13" s="130">
        <v>0</v>
      </c>
      <c r="D13" s="132">
        <v>4822.4</v>
      </c>
      <c r="E13" s="371">
        <v>4822.4</v>
      </c>
    </row>
    <row r="14" spans="1:5" ht="10.5" customHeight="1">
      <c r="A14" s="359">
        <v>2310</v>
      </c>
      <c r="B14" s="140" t="s">
        <v>32</v>
      </c>
      <c r="C14" s="130">
        <v>5</v>
      </c>
      <c r="D14" s="132">
        <v>117.5</v>
      </c>
      <c r="E14" s="371">
        <v>262.5</v>
      </c>
    </row>
    <row r="15" spans="1:5" ht="10.5" customHeight="1">
      <c r="A15" s="359">
        <v>2321</v>
      </c>
      <c r="B15" s="2" t="s">
        <v>1590</v>
      </c>
      <c r="C15" s="130">
        <v>0</v>
      </c>
      <c r="D15" s="132">
        <v>345</v>
      </c>
      <c r="E15" s="371">
        <v>508</v>
      </c>
    </row>
    <row r="16" spans="1:5" ht="10.5" customHeight="1">
      <c r="A16" s="359">
        <v>2322</v>
      </c>
      <c r="B16" s="130" t="s">
        <v>64</v>
      </c>
      <c r="C16" s="130">
        <v>0</v>
      </c>
      <c r="D16" s="132">
        <v>24106</v>
      </c>
      <c r="E16" s="371">
        <v>28184</v>
      </c>
    </row>
    <row r="17" spans="1:5" ht="10.5" customHeight="1">
      <c r="A17" s="359">
        <v>2324</v>
      </c>
      <c r="B17" s="130" t="s">
        <v>76</v>
      </c>
      <c r="C17" s="130">
        <v>312</v>
      </c>
      <c r="D17" s="132">
        <v>2002.8</v>
      </c>
      <c r="E17" s="371">
        <v>3886.3</v>
      </c>
    </row>
    <row r="18" spans="1:5" ht="10.5" customHeight="1">
      <c r="A18" s="359">
        <v>2329</v>
      </c>
      <c r="B18" s="130" t="s">
        <v>1032</v>
      </c>
      <c r="C18" s="130">
        <v>1355</v>
      </c>
      <c r="D18" s="132">
        <v>10611.4</v>
      </c>
      <c r="E18" s="371">
        <v>10450.4</v>
      </c>
    </row>
    <row r="19" spans="1:5" ht="10.5" customHeight="1" thickBot="1">
      <c r="A19" s="359">
        <v>2460</v>
      </c>
      <c r="B19" s="130" t="s">
        <v>496</v>
      </c>
      <c r="C19" s="130">
        <v>30274</v>
      </c>
      <c r="D19" s="132">
        <v>30274</v>
      </c>
      <c r="E19" s="371">
        <v>26165.2</v>
      </c>
    </row>
    <row r="20" spans="1:7" s="107" customFormat="1" ht="13.5" customHeight="1" thickBot="1">
      <c r="A20" s="372"/>
      <c r="B20" s="302" t="s">
        <v>1604</v>
      </c>
      <c r="C20" s="302">
        <f>SUM(C5:C19)</f>
        <v>179068</v>
      </c>
      <c r="D20" s="303">
        <f>SUM(D5:D19)</f>
        <v>251240.19999999998</v>
      </c>
      <c r="E20" s="373">
        <f>SUM(E5:E19)</f>
        <v>280691.3</v>
      </c>
      <c r="F20" s="455"/>
      <c r="G20" s="585"/>
    </row>
    <row r="21" spans="1:7" ht="10.5" customHeight="1">
      <c r="A21" s="359">
        <v>3111</v>
      </c>
      <c r="B21" s="130" t="s">
        <v>813</v>
      </c>
      <c r="C21" s="130">
        <v>10000</v>
      </c>
      <c r="D21" s="132">
        <v>10700</v>
      </c>
      <c r="E21" s="371">
        <v>11735.1</v>
      </c>
      <c r="F21" s="1"/>
      <c r="G21" s="6"/>
    </row>
    <row r="22" spans="1:7" ht="10.5" customHeight="1">
      <c r="A22" s="359">
        <v>3112</v>
      </c>
      <c r="B22" s="130" t="s">
        <v>77</v>
      </c>
      <c r="C22" s="130">
        <v>25000</v>
      </c>
      <c r="D22" s="132">
        <v>40463</v>
      </c>
      <c r="E22" s="371">
        <v>53630.7</v>
      </c>
      <c r="G22" s="6"/>
    </row>
    <row r="23" spans="1:5" ht="10.5" customHeight="1">
      <c r="A23" s="359">
        <v>3113</v>
      </c>
      <c r="B23" s="130" t="s">
        <v>809</v>
      </c>
      <c r="C23" s="130">
        <v>0</v>
      </c>
      <c r="D23" s="132">
        <v>40</v>
      </c>
      <c r="E23" s="371">
        <v>44.4</v>
      </c>
    </row>
    <row r="24" spans="1:5" ht="10.5" customHeight="1" thickBot="1">
      <c r="A24" s="711">
        <v>3201</v>
      </c>
      <c r="B24" s="177" t="s">
        <v>1298</v>
      </c>
      <c r="C24" s="177">
        <v>0</v>
      </c>
      <c r="D24" s="432">
        <v>0</v>
      </c>
      <c r="E24" s="712">
        <v>0.8</v>
      </c>
    </row>
    <row r="25" spans="1:6" s="107" customFormat="1" ht="13.5" customHeight="1" thickBot="1">
      <c r="A25" s="372"/>
      <c r="B25" s="302" t="s">
        <v>44</v>
      </c>
      <c r="C25" s="302">
        <f>SUM(C21:C24)</f>
        <v>35000</v>
      </c>
      <c r="D25" s="303">
        <f>SUM(D21:D24)</f>
        <v>51203</v>
      </c>
      <c r="E25" s="373">
        <f>SUM(E21:E24)</f>
        <v>65411</v>
      </c>
      <c r="F25"/>
    </row>
    <row r="26" spans="1:5" ht="22.5">
      <c r="A26" s="359">
        <v>4111</v>
      </c>
      <c r="B26" s="149" t="s">
        <v>78</v>
      </c>
      <c r="C26" s="130">
        <v>0</v>
      </c>
      <c r="D26" s="132">
        <v>8857.7</v>
      </c>
      <c r="E26" s="371">
        <v>13818.7</v>
      </c>
    </row>
    <row r="27" spans="1:10" ht="22.5">
      <c r="A27" s="359">
        <v>4112</v>
      </c>
      <c r="B27" s="149" t="s">
        <v>79</v>
      </c>
      <c r="C27" s="130">
        <v>191740</v>
      </c>
      <c r="D27" s="132">
        <v>204619.8</v>
      </c>
      <c r="E27" s="371">
        <v>204619.8</v>
      </c>
      <c r="F27" s="304"/>
      <c r="G27" s="304"/>
      <c r="H27" s="2"/>
      <c r="I27" s="19"/>
      <c r="J27" s="6"/>
    </row>
    <row r="28" spans="1:10" ht="10.5" customHeight="1">
      <c r="A28" s="359">
        <v>4113</v>
      </c>
      <c r="B28" s="149" t="s">
        <v>888</v>
      </c>
      <c r="C28" s="130">
        <v>0</v>
      </c>
      <c r="D28" s="132">
        <v>10172.2</v>
      </c>
      <c r="E28" s="371">
        <v>2271</v>
      </c>
      <c r="F28" s="304"/>
      <c r="G28" s="304"/>
      <c r="H28" s="2"/>
      <c r="I28" s="19"/>
      <c r="J28" s="6"/>
    </row>
    <row r="29" spans="1:10" ht="10.5" customHeight="1">
      <c r="A29" s="359">
        <v>4116</v>
      </c>
      <c r="B29" s="130" t="s">
        <v>82</v>
      </c>
      <c r="C29" s="130">
        <v>0</v>
      </c>
      <c r="D29" s="132">
        <v>6707.6</v>
      </c>
      <c r="E29" s="371">
        <v>6670.1</v>
      </c>
      <c r="F29" s="304"/>
      <c r="G29" s="304"/>
      <c r="H29" s="2"/>
      <c r="I29" s="19"/>
      <c r="J29" s="6"/>
    </row>
    <row r="30" spans="1:10" ht="10.5" customHeight="1">
      <c r="A30" s="359">
        <v>4118</v>
      </c>
      <c r="B30" s="130" t="s">
        <v>724</v>
      </c>
      <c r="C30" s="130">
        <v>0</v>
      </c>
      <c r="D30" s="132">
        <v>12742.4</v>
      </c>
      <c r="E30" s="371">
        <v>31788.6</v>
      </c>
      <c r="F30" s="304"/>
      <c r="G30" s="304"/>
      <c r="H30" s="2"/>
      <c r="I30" s="19"/>
      <c r="J30" s="6"/>
    </row>
    <row r="31" spans="1:10" ht="10.5" customHeight="1">
      <c r="A31" s="359">
        <v>4121</v>
      </c>
      <c r="B31" s="130" t="s">
        <v>83</v>
      </c>
      <c r="C31" s="130">
        <v>2000</v>
      </c>
      <c r="D31" s="132">
        <v>3020</v>
      </c>
      <c r="E31" s="371">
        <v>6014</v>
      </c>
      <c r="F31" s="304"/>
      <c r="G31" s="304"/>
      <c r="H31" s="2"/>
      <c r="I31" s="19"/>
      <c r="J31" s="6"/>
    </row>
    <row r="32" spans="1:10" ht="10.5" customHeight="1">
      <c r="A32" s="359">
        <v>4122</v>
      </c>
      <c r="B32" s="130" t="s">
        <v>726</v>
      </c>
      <c r="C32" s="130">
        <v>0</v>
      </c>
      <c r="D32" s="132">
        <v>377588.8</v>
      </c>
      <c r="E32" s="371">
        <v>378699.5</v>
      </c>
      <c r="F32" s="304"/>
      <c r="G32" s="304"/>
      <c r="H32" s="2"/>
      <c r="I32" s="19"/>
      <c r="J32" s="6"/>
    </row>
    <row r="33" spans="1:5" ht="10.5" customHeight="1">
      <c r="A33" s="359">
        <v>4160</v>
      </c>
      <c r="B33" s="2" t="s">
        <v>955</v>
      </c>
      <c r="C33" s="130">
        <v>0</v>
      </c>
      <c r="D33" s="132">
        <v>112.6</v>
      </c>
      <c r="E33" s="371">
        <v>112.6</v>
      </c>
    </row>
    <row r="34" spans="1:5" ht="10.5" customHeight="1">
      <c r="A34" s="359">
        <v>4213</v>
      </c>
      <c r="B34" s="130" t="s">
        <v>41</v>
      </c>
      <c r="C34" s="130">
        <v>0</v>
      </c>
      <c r="D34" s="132">
        <v>52292</v>
      </c>
      <c r="E34" s="371">
        <v>47051.1</v>
      </c>
    </row>
    <row r="35" spans="1:5" ht="10.5" customHeight="1">
      <c r="A35" s="359">
        <v>4216</v>
      </c>
      <c r="B35" s="130" t="s">
        <v>889</v>
      </c>
      <c r="C35" s="130">
        <v>0</v>
      </c>
      <c r="D35" s="132">
        <v>51170</v>
      </c>
      <c r="E35" s="371">
        <v>51164.5</v>
      </c>
    </row>
    <row r="36" spans="1:10" ht="10.5" customHeight="1">
      <c r="A36" s="359">
        <v>4218</v>
      </c>
      <c r="B36" s="130" t="s">
        <v>725</v>
      </c>
      <c r="C36" s="130">
        <v>0</v>
      </c>
      <c r="D36" s="132">
        <v>94035.1</v>
      </c>
      <c r="E36" s="371">
        <v>63828.6</v>
      </c>
      <c r="F36" s="304"/>
      <c r="G36" s="304"/>
      <c r="H36" s="2"/>
      <c r="I36" s="19"/>
      <c r="J36" s="6"/>
    </row>
    <row r="37" spans="1:10" ht="10.5" customHeight="1" thickBot="1">
      <c r="A37" s="359">
        <v>4222</v>
      </c>
      <c r="B37" s="130" t="s">
        <v>260</v>
      </c>
      <c r="C37" s="177">
        <v>0</v>
      </c>
      <c r="D37" s="432">
        <v>835.5</v>
      </c>
      <c r="E37" s="712">
        <v>835.5</v>
      </c>
      <c r="F37" s="304"/>
      <c r="G37" s="304"/>
      <c r="H37" s="2"/>
      <c r="I37" s="19"/>
      <c r="J37" s="6"/>
    </row>
    <row r="38" spans="1:6" s="107" customFormat="1" ht="13.5" customHeight="1" thickBot="1">
      <c r="A38" s="374"/>
      <c r="B38" s="302" t="s">
        <v>1620</v>
      </c>
      <c r="C38" s="302">
        <f>SUM(C26:C37)</f>
        <v>193740</v>
      </c>
      <c r="D38" s="303">
        <f>SUM(D26:D37)</f>
        <v>822153.7</v>
      </c>
      <c r="E38" s="373">
        <f>SUM(E26:E37)</f>
        <v>806873.9999999999</v>
      </c>
      <c r="F38" s="5"/>
    </row>
    <row r="39" spans="1:6" s="183" customFormat="1" ht="19.5" customHeight="1" thickBot="1">
      <c r="A39" s="820" t="s">
        <v>1621</v>
      </c>
      <c r="B39" s="821"/>
      <c r="C39" s="375">
        <f>SUM(C4+C20+C25+C38)</f>
        <v>1251363</v>
      </c>
      <c r="D39" s="376">
        <f>SUM(D4+D20+D25+D38)</f>
        <v>1972403</v>
      </c>
      <c r="E39" s="367">
        <f>SUM(E4+E20+E25+E38)</f>
        <v>2079658.1</v>
      </c>
      <c r="F39" s="5"/>
    </row>
    <row r="40" ht="8.25" customHeight="1" thickTop="1"/>
    <row r="41" spans="4:5" ht="4.5" customHeight="1">
      <c r="D41" s="431"/>
      <c r="E41" s="5"/>
    </row>
    <row r="42" spans="4:5" ht="12.75">
      <c r="D42" s="431"/>
      <c r="E42" s="5"/>
    </row>
    <row r="43" spans="4:5" ht="12.75">
      <c r="D43" s="431"/>
      <c r="E43" s="5"/>
    </row>
    <row r="44" spans="4:5" ht="12.75">
      <c r="D44" s="431"/>
      <c r="E44" s="5"/>
    </row>
  </sheetData>
  <mergeCells count="4">
    <mergeCell ref="A1:A3"/>
    <mergeCell ref="B1:B3"/>
    <mergeCell ref="C1:E1"/>
    <mergeCell ref="A39:B39"/>
  </mergeCells>
  <printOptions horizontalCentered="1"/>
  <pageMargins left="0.7874015748031497" right="0.7874015748031497" top="0.984251968503937" bottom="0.5905511811023623" header="0.5118110236220472" footer="0.5118110236220472"/>
  <pageSetup firstPageNumber="33" useFirstPageNumber="1" horizontalDpi="600" verticalDpi="600" orientation="portrait" paperSize="9" r:id="rId2"/>
  <headerFooter alignWithMargins="0">
    <oddHeader>&amp;C&amp;"Arial CE,tučné"&amp;12PŘEHLED HOSPODAŘENÍ ZA  &amp;UROK  2003&amp;U  -  PŘÍJMY DLE POLOŽEK</oddHeader>
    <oddFooter>&amp;C&amp;P&amp;RPříjmy dle položek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rozbor 2003</dc:title>
  <dc:subject/>
  <dc:creator>M. Jakešová</dc:creator>
  <cp:keywords/>
  <dc:description/>
  <cp:lastModifiedBy>PavlicekJ</cp:lastModifiedBy>
  <cp:lastPrinted>2004-02-18T09:01:46Z</cp:lastPrinted>
  <dcterms:created xsi:type="dcterms:W3CDTF">1999-02-24T09:24:54Z</dcterms:created>
  <dcterms:modified xsi:type="dcterms:W3CDTF">2004-02-18T09:06:58Z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